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ables/table1.xml" ContentType="application/vnd.openxmlformats-officedocument.spreadsheetml.table+xml"/>
  <Override PartName="/docProps/custom.xml" ContentType="application/vnd.openxmlformats-officedocument.custom-properties+xml"/>
  <Override PartName="/xl/tables/table3.xml" ContentType="application/vnd.openxmlformats-officedocument.spreadsheetml.table+xml"/>
  <Override PartName="/xl/tables/table2.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fileSharing readOnlyRecommended="1"/>
  <workbookPr codeName="ThisWorkbook"/>
  <mc:AlternateContent xmlns:mc="http://schemas.openxmlformats.org/markup-compatibility/2006">
    <mc:Choice Requires="x15">
      <x15ac:absPath xmlns:x15ac="http://schemas.microsoft.com/office/spreadsheetml/2010/11/ac" url="X:\Scheme_Actuary\02 Governance\02 NDIA governance\08 COAG\221230 - Quarterly report 31 December 2022\99 Sent\06 Sent to Public\"/>
    </mc:Choice>
  </mc:AlternateContent>
  <xr:revisionPtr revIDLastSave="0" documentId="8_{2F368746-ADD3-4851-8006-68FD9C4EFAC7}" xr6:coauthVersionLast="47" xr6:coauthVersionMax="47" xr10:uidLastSave="{00000000-0000-0000-0000-000000000000}"/>
  <bookViews>
    <workbookView xWindow="-120" yWindow="-120" windowWidth="22800" windowHeight="14685" firstSheet="1" activeTab="1" xr2:uid="{00000000-000D-0000-FFFF-FFFF00000000}"/>
  </bookViews>
  <sheets>
    <sheet name="Footnotes" sheetId="33" state="hidden" r:id="rId1"/>
    <sheet name="Intro" sheetId="34" r:id="rId2"/>
    <sheet name="TableOfContents" sheetId="20" r:id="rId3"/>
    <sheet name="Table1" sheetId="27" r:id="rId4"/>
    <sheet name="Table2" sheetId="28" r:id="rId5"/>
    <sheet name="Table3" sheetId="29" r:id="rId6"/>
    <sheet name="Table4" sheetId="30" r:id="rId7"/>
    <sheet name="Table5" sheetId="31" r:id="rId8"/>
    <sheet name="Table6" sheetId="32" r:id="rId9"/>
  </sheets>
  <externalReferences>
    <externalReference r:id="rId10"/>
    <externalReference r:id="rId11"/>
    <externalReference r:id="rId12"/>
  </externalReferences>
  <definedNames>
    <definedName name="_xlnm._FilterDatabase" localSheetId="0" hidden="1">Footnotes!$B$7:$D$46</definedName>
    <definedName name="a">[1]K!#REF!</definedName>
    <definedName name="C_fn001">[1]Footnotes!#REF!</definedName>
    <definedName name="C_fn002">[1]Footnotes!#REF!</definedName>
    <definedName name="C_fn003">[1]Footnotes!#REF!</definedName>
    <definedName name="C_fn004">[1]Footnotes!#REF!</definedName>
    <definedName name="C_fn005">[1]Footnotes!#REF!</definedName>
    <definedName name="C_fn006">[1]Footnotes!#REF!</definedName>
    <definedName name="C_fn007">[1]Footnotes!#REF!</definedName>
    <definedName name="e_f001h">[2]TableOfContents!$A$14</definedName>
    <definedName name="e_f002h">[2]TableOfContents!$A$16</definedName>
    <definedName name="e_f003h">[2]TableOfContents!$A$20</definedName>
    <definedName name="e_f004h">[2]TableOfContents!$A$24</definedName>
    <definedName name="e_f005h">[2]TableOfContents!$A$26</definedName>
    <definedName name="e_f006h">[2]TableOfContents!$A$30</definedName>
    <definedName name="e_f007h">[2]TableOfContents!$A$34</definedName>
    <definedName name="e_f008h">[2]TableOfContents!$A$88</definedName>
    <definedName name="e_f009h">[2]TableOfContents!#REF!</definedName>
    <definedName name="e_f010h">[2]TableOfContents!$A$90</definedName>
    <definedName name="e_f011h">[2]TableOfContents!#REF!</definedName>
    <definedName name="e_f012h">[2]TableOfContents!$A$93</definedName>
    <definedName name="e_f013h">[2]TableOfContents!$A$118</definedName>
    <definedName name="e_f014h">[2]TableOfContents!$A$119</definedName>
    <definedName name="e_f015h">[2]TableOfContents!$A$120</definedName>
    <definedName name="e_f016h">[2]TableOfContents!$A$124</definedName>
    <definedName name="e_f017h">[2]TableOfContents!$A$125</definedName>
    <definedName name="e_f018h">[2]TableOfContents!$A$126</definedName>
    <definedName name="e_f019h">[2]TableOfContents!$A$130</definedName>
    <definedName name="e_f020h">[2]TableOfContents!$A$131</definedName>
    <definedName name="e_f021h">[2]TableOfContents!$A$132</definedName>
    <definedName name="e_f022h">[2]TableOfContents!$A$137</definedName>
    <definedName name="e_f023h">[2]TableOfContents!$A$143</definedName>
    <definedName name="e_f024h">[2]TableOfContents!#REF!</definedName>
    <definedName name="e_f025h">[2]TableOfContents!#REF!</definedName>
    <definedName name="e_fn008">Footnotes!$D$8</definedName>
    <definedName name="e_fn009">Footnotes!$D$9</definedName>
    <definedName name="e_fn010">Footnotes!$D$10</definedName>
    <definedName name="e_fn011">Footnotes!$D$11</definedName>
    <definedName name="e_fn012">Footnotes!$D$12</definedName>
    <definedName name="e_fn013">Footnotes!$D$13</definedName>
    <definedName name="e_fn014">Footnotes!$D$14</definedName>
    <definedName name="e_fn015">Footnotes!$D$15</definedName>
    <definedName name="e_fn016">Footnotes!$D$16</definedName>
    <definedName name="e_fn017">Footnotes!$D$17</definedName>
    <definedName name="e_fn018">Footnotes!$D$18</definedName>
    <definedName name="e_fn019">Footnotes!$D$19</definedName>
    <definedName name="e_fn020">Footnotes!$D$20</definedName>
    <definedName name="e_fn021">Footnotes!$D$21</definedName>
    <definedName name="e_fn022">Footnotes!$D$22</definedName>
    <definedName name="e_fn023">Footnotes!$D$23</definedName>
    <definedName name="e_fn024">Footnotes!$D$24</definedName>
    <definedName name="e_fn025">Footnotes!$D$25</definedName>
    <definedName name="e_fn026">Footnotes!$D$26</definedName>
    <definedName name="e_fn027">Footnotes!$D$27</definedName>
    <definedName name="e_fn028">Footnotes!$D$28</definedName>
    <definedName name="e_fn029">Footnotes!$D$29</definedName>
    <definedName name="e_fn030">Footnotes!$D$30</definedName>
    <definedName name="e_fn031">Footnotes!$D$31</definedName>
    <definedName name="e_fn032">Footnotes!$D$32</definedName>
    <definedName name="e_fn033">Footnotes!$D$33</definedName>
    <definedName name="e_fn034">Footnotes!$D$34</definedName>
    <definedName name="e_fn035">Footnotes!$D$35</definedName>
    <definedName name="e_fn036">Footnotes!$D$36</definedName>
    <definedName name="e_fn037">Footnotes!$D$37</definedName>
    <definedName name="e_fn038">Footnotes!$D$38</definedName>
    <definedName name="e_fn039">Footnotes!$D$39</definedName>
    <definedName name="e_fn040">Footnotes!$D$40</definedName>
    <definedName name="e_fn041">Footnotes!$D$41</definedName>
    <definedName name="e_fn042">Footnotes!$D$42</definedName>
    <definedName name="e_fn043">Footnotes!$D$43</definedName>
    <definedName name="e_fn044">Footnotes!$D$44</definedName>
    <definedName name="e_fn045">Footnotes!$D$45</definedName>
    <definedName name="e_fn046">Footnotes!$D$46</definedName>
    <definedName name="e_fn047">Footnotes!#REF!</definedName>
    <definedName name="e_fn048">Footnotes!#REF!</definedName>
    <definedName name="e_fn049">Footnotes!#REF!</definedName>
    <definedName name="e_fn050">Footnotes!#REF!</definedName>
    <definedName name="e_fn051">Footnotes!#REF!</definedName>
    <definedName name="e_fn052">Footnotes!#REF!</definedName>
    <definedName name="e_fn053">Footnotes!#REF!</definedName>
    <definedName name="e_fn054">Footnotes!#REF!</definedName>
    <definedName name="e_fn055">Footnotes!#REF!</definedName>
    <definedName name="e_fn056">Footnotes!#REF!</definedName>
    <definedName name="e_fn057">Footnotes!#REF!</definedName>
    <definedName name="e_fn058">Footnotes!#REF!</definedName>
    <definedName name="e_fn059">Footnotes!#REF!</definedName>
    <definedName name="e_fn060">Footnotes!#REF!</definedName>
    <definedName name="e_fn061">Footnotes!#REF!</definedName>
    <definedName name="e_fn062">Footnotes!#REF!</definedName>
    <definedName name="e_fn063">Footnotes!#REF!</definedName>
    <definedName name="e_fn064">Footnotes!#REF!</definedName>
    <definedName name="e_fn065">Footnotes!#REF!</definedName>
    <definedName name="e_fn066">Footnotes!#REF!</definedName>
    <definedName name="e_fn067">Footnotes!#REF!</definedName>
    <definedName name="e_fn068">Footnotes!#REF!</definedName>
    <definedName name="e_fn069">Footnotes!#REF!</definedName>
    <definedName name="e_fn070">Footnotes!#REF!</definedName>
    <definedName name="e_fn071">Footnotes!#REF!</definedName>
    <definedName name="e_fn072">Footnotes!#REF!</definedName>
    <definedName name="e_fn073">Footnotes!#REF!</definedName>
    <definedName name="e_fn074">Footnotes!#REF!</definedName>
    <definedName name="e_fn075">Footnotes!#REF!</definedName>
    <definedName name="e_fn076">Footnotes!#REF!</definedName>
    <definedName name="e_fn077">Footnotes!#REF!</definedName>
    <definedName name="e_fn078">Footnotes!#REF!</definedName>
    <definedName name="e_fn079">Footnotes!#REF!</definedName>
    <definedName name="e_fn080">Footnotes!#REF!</definedName>
    <definedName name="e_fn081">Footnotes!#REF!</definedName>
    <definedName name="e_fn082">Footnotes!#REF!</definedName>
    <definedName name="e_fn083">Footnotes!#REF!</definedName>
    <definedName name="e_fn084">Footnotes!#REF!</definedName>
    <definedName name="e_fn085">Footnotes!#REF!</definedName>
    <definedName name="e_fn086">Footnotes!#REF!</definedName>
    <definedName name="e_fn087">Footnotes!#REF!</definedName>
    <definedName name="e_fn088">Footnotes!#REF!</definedName>
    <definedName name="e_fn089">Footnotes!#REF!</definedName>
    <definedName name="e_fn090">Footnotes!#REF!</definedName>
    <definedName name="e_fn091">Footnotes!#REF!</definedName>
    <definedName name="e_fn092">Footnotes!#REF!</definedName>
    <definedName name="e_fn093">Footnotes!#REF!</definedName>
    <definedName name="e_fn094">Footnotes!#REF!</definedName>
    <definedName name="e_fn095">Footnotes!#REF!</definedName>
    <definedName name="e_fn096">Footnotes!#REF!</definedName>
    <definedName name="e_fn097">Footnotes!#REF!</definedName>
    <definedName name="e_fn098">Footnotes!#REF!</definedName>
    <definedName name="e_fn099">Footnotes!#REF!</definedName>
    <definedName name="e_fn100">Footnotes!#REF!</definedName>
    <definedName name="e_fn101">Footnotes!#REF!</definedName>
    <definedName name="e_fn102">Footnotes!#REF!</definedName>
    <definedName name="e_fn103">Footnotes!#REF!</definedName>
    <definedName name="e_fn104">Footnotes!#REF!</definedName>
    <definedName name="e_fn105">Footnotes!#REF!</definedName>
    <definedName name="e_fn106">Footnotes!#REF!</definedName>
    <definedName name="e_fn107">Footnotes!#REF!</definedName>
    <definedName name="e_fn108">Footnotes!#REF!</definedName>
    <definedName name="e_fn109">Footnotes!#REF!</definedName>
    <definedName name="e_fn110">Footnotes!#REF!</definedName>
    <definedName name="e_fn111">Footnotes!#REF!</definedName>
    <definedName name="e_fn112">Footnotes!#REF!</definedName>
    <definedName name="e_fn113">Footnotes!#REF!</definedName>
    <definedName name="e_fn114">Footnotes!#REF!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p001">#REF!</definedName>
    <definedName name="E_p002">#REF!</definedName>
    <definedName name="E_p003">#REF!</definedName>
    <definedName name="E_p004">#REF!</definedName>
    <definedName name="E_p005">#REF!</definedName>
    <definedName name="e_t001c">[2]!Table5[#All]</definedName>
    <definedName name="e_t001h">[2]TableOfContents!$A$4</definedName>
    <definedName name="e_t002c">[2]!Table6[#All]</definedName>
    <definedName name="e_t002h">[2]TableOfContents!$A$5</definedName>
    <definedName name="e_t003c">[2]!Table7[#All]</definedName>
    <definedName name="e_t003h">[2]TableOfContents!$A$6</definedName>
    <definedName name="e_t004c">[2]!Table8[#All]</definedName>
    <definedName name="e_t004h">[2]TableOfContents!$A$7</definedName>
    <definedName name="e_t005c">[2]!Table9[#All]</definedName>
    <definedName name="e_t005h">[2]TableOfContents!$A$8</definedName>
    <definedName name="e_t006c">[2]!Table10[#All]</definedName>
    <definedName name="e_t006h">[2]TableOfContents!$A$9</definedName>
    <definedName name="e_t007c">[2]!Table11[#All]</definedName>
    <definedName name="e_t007h">[2]TableOfContents!$A$10</definedName>
    <definedName name="e_t008c">[2]!Table12[#All]</definedName>
    <definedName name="e_t008h">[2]TableOfContents!$A$11</definedName>
    <definedName name="e_t009c">[2]!Table13[#All]</definedName>
    <definedName name="e_t009h">[2]TableOfContents!$A$12</definedName>
    <definedName name="e_t010c">[2]!Table14[#All]</definedName>
    <definedName name="e_t010h">[2]TableOfContents!$A$13</definedName>
    <definedName name="e_t011c">[2]!Table15[#All]</definedName>
    <definedName name="e_t011h">[2]TableOfContents!$A$15</definedName>
    <definedName name="e_t012c">[2]!Table16[#All]</definedName>
    <definedName name="e_t012h">[2]TableOfContents!$A$17</definedName>
    <definedName name="e_t013c">[2]!Table17[#All]</definedName>
    <definedName name="e_t013h">[2]TableOfContents!$A$18</definedName>
    <definedName name="e_t014c">[2]!Table18[#All]</definedName>
    <definedName name="e_t014h">[2]TableOfContents!$A$19</definedName>
    <definedName name="e_t015c">[2]!Table19[#All]</definedName>
    <definedName name="e_t015h">[2]TableOfContents!$A$21</definedName>
    <definedName name="e_t016c">[2]!Table20[#All]</definedName>
    <definedName name="e_t016h">[2]TableOfContents!$A$22</definedName>
    <definedName name="e_t017c">[2]!Table21[#All]</definedName>
    <definedName name="e_t017h">[2]TableOfContents!$A$23</definedName>
    <definedName name="e_t018c">[2]!Table22[#All]</definedName>
    <definedName name="e_t018h">[2]TableOfContents!$A$25</definedName>
    <definedName name="e_t019c">[2]!Table23[#All]</definedName>
    <definedName name="e_t019h">[2]TableOfContents!$A$27</definedName>
    <definedName name="e_t020c">[2]!Table24[#All]</definedName>
    <definedName name="e_t020h">[2]TableOfContents!$A$28</definedName>
    <definedName name="e_t021c">[2]!Table25[#All]</definedName>
    <definedName name="e_t021h">[2]TableOfContents!$A$29</definedName>
    <definedName name="e_t022c">[2]!Table26[#All]</definedName>
    <definedName name="e_t022h">[2]TableOfContents!$A$31</definedName>
    <definedName name="e_t023c">[2]!Table27[#All]</definedName>
    <definedName name="e_t023h">[2]TableOfContents!$A$32</definedName>
    <definedName name="e_t024c">[2]!Table28[#All]</definedName>
    <definedName name="e_t024h">[2]TableOfContents!$A$33</definedName>
    <definedName name="e_t025c">#REF!</definedName>
    <definedName name="e_t025h">[2]TableOfContents!$A$35</definedName>
    <definedName name="e_t026c">#REF!</definedName>
    <definedName name="e_t026h">[2]TableOfContents!#REF!</definedName>
    <definedName name="e_t027c">[2]!Table31[#All]</definedName>
    <definedName name="e_t027h">[2]TableOfContents!#REF!</definedName>
    <definedName name="e_t028c">[2]!Table32[#All]</definedName>
    <definedName name="e_t029c">[2]!Table33[#All]</definedName>
    <definedName name="e_t029h">[2]TableOfContents!$A$37</definedName>
    <definedName name="e_t030c">[2]!Table34[#All]</definedName>
    <definedName name="e_t030h">[2]TableOfContents!$A$39</definedName>
    <definedName name="e_t031c">[2]!Table35[#All]</definedName>
    <definedName name="e_t031h">[2]TableOfContents!$A$40</definedName>
    <definedName name="e_t032c">[2]!Table36[#All]</definedName>
    <definedName name="e_t032h">[2]TableOfContents!$A$41</definedName>
    <definedName name="e_t033c">[2]!Table37[#All]</definedName>
    <definedName name="e_t033h">[2]TableOfContents!$A$42</definedName>
    <definedName name="e_t034c">[2]!Table38[#All]</definedName>
    <definedName name="e_t034h">[2]TableOfContents!$A$43</definedName>
    <definedName name="e_t035c">[2]!Table39[#All]</definedName>
    <definedName name="e_t035h">[2]TableOfContents!$A$44</definedName>
    <definedName name="e_t036c">[2]!Table40[#All]</definedName>
    <definedName name="e_t036h">[2]TableOfContents!$A$45</definedName>
    <definedName name="e_t037c">[2]!Table41[#All]</definedName>
    <definedName name="e_t037h">[2]TableOfContents!$A$46</definedName>
    <definedName name="e_t038c">[2]!Table42[#All]</definedName>
    <definedName name="e_t038h">[2]TableOfContents!$A$47</definedName>
    <definedName name="e_t039c">[2]!Table43[#All]</definedName>
    <definedName name="e_t039h">[2]TableOfContents!$A$48</definedName>
    <definedName name="e_t040c">[2]!Table44[#All]</definedName>
    <definedName name="e_t040h">[2]TableOfContents!$A$49</definedName>
    <definedName name="e_t041c">[2]!Table45[#All]</definedName>
    <definedName name="e_t041h">[2]TableOfContents!$A$50</definedName>
    <definedName name="e_t042c">[2]!Table46[#All]</definedName>
    <definedName name="e_t042h">[2]TableOfContents!$A$51</definedName>
    <definedName name="e_t043c">[2]!Table47[#All]</definedName>
    <definedName name="e_t043h">[2]TableOfContents!$A$52</definedName>
    <definedName name="e_t044c">[2]!Table48[#All]</definedName>
    <definedName name="e_t044h">[2]TableOfContents!$A$53</definedName>
    <definedName name="e_t045c">[2]!Table49[#All]</definedName>
    <definedName name="e_t045h">[2]TableOfContents!$A$54</definedName>
    <definedName name="e_t046c">[2]!Table50[#All]</definedName>
    <definedName name="e_t046h">[2]TableOfContents!$A$55</definedName>
    <definedName name="e_t047c">[2]!Table51[#All]</definedName>
    <definedName name="e_t047h">[2]TableOfContents!$A$56</definedName>
    <definedName name="e_t048c">[2]!Table52[#All]</definedName>
    <definedName name="e_t048h">[2]TableOfContents!$A$57</definedName>
    <definedName name="e_t049c">[2]!Table53[#All]</definedName>
    <definedName name="e_t049h">[2]TableOfContents!$A$58</definedName>
    <definedName name="e_t050c">[2]!Table54[#All]</definedName>
    <definedName name="e_t050h">[2]TableOfContents!$A$59</definedName>
    <definedName name="e_t051c">[2]!Table55[#All]</definedName>
    <definedName name="e_t051h">[2]TableOfContents!$A$60</definedName>
    <definedName name="e_t052c">[2]!Table56[#All]</definedName>
    <definedName name="e_t052h">[2]TableOfContents!$A$61</definedName>
    <definedName name="e_t053c">[2]!Table57[#All]</definedName>
    <definedName name="e_t053h">[2]TableOfContents!$A$62</definedName>
    <definedName name="e_t054c">[2]!Table58[#All]</definedName>
    <definedName name="e_t054h">[2]TableOfContents!$A$63</definedName>
    <definedName name="e_t055c">[2]!Table59[#All]</definedName>
    <definedName name="e_t055h">[2]TableOfContents!$A$64</definedName>
    <definedName name="e_t056c">[2]!Table60[#All]</definedName>
    <definedName name="e_t056h">[2]TableOfContents!$A$65</definedName>
    <definedName name="e_t057c">#REF!</definedName>
    <definedName name="e_t057h">[2]TableOfContents!#REF!</definedName>
    <definedName name="e_t058c">[2]!Table62[#All]</definedName>
    <definedName name="e_t058h">[2]TableOfContents!$A$66</definedName>
    <definedName name="e_t059c">[2]!Table63[#All]</definedName>
    <definedName name="e_t059h">[2]TableOfContents!$A$67</definedName>
    <definedName name="e_t060c">[2]!Table64[#All]</definedName>
    <definedName name="e_t060h">[2]TableOfContents!$A$68</definedName>
    <definedName name="e_t061c">[2]!Table65[#All]</definedName>
    <definedName name="e_t061h">[2]TableOfContents!$A$69</definedName>
    <definedName name="e_t062c">[2]!Table66[#All]</definedName>
    <definedName name="e_t062h">[2]TableOfContents!$A$70</definedName>
    <definedName name="e_t063c">#REF!</definedName>
    <definedName name="e_t063h">[2]TableOfContents!#REF!</definedName>
    <definedName name="e_t064c">[2]!Table68[#All]</definedName>
    <definedName name="e_t064h">[2]TableOfContents!$A$71</definedName>
    <definedName name="e_t065c">[2]!Table69[#All]</definedName>
    <definedName name="e_t065h">[2]TableOfContents!$A$72</definedName>
    <definedName name="e_t066c">[2]!Table70[#All]</definedName>
    <definedName name="e_t066h">[2]TableOfContents!$A$73</definedName>
    <definedName name="e_t067c">[2]!Table71[#All]</definedName>
    <definedName name="e_t067h">[2]TableOfContents!$A$74</definedName>
    <definedName name="e_t068c">[2]!Table2[#All]</definedName>
    <definedName name="e_t068h">[2]TableOfContents!$A$75</definedName>
    <definedName name="e_t069c">[2]!Table72[#All]</definedName>
    <definedName name="e_t069h">[2]TableOfContents!$A$76</definedName>
    <definedName name="e_t070c">[2]!Table73[#All]</definedName>
    <definedName name="e_t070h">[2]TableOfContents!$A$77</definedName>
    <definedName name="e_t071c">[2]!Table74[#All]</definedName>
    <definedName name="e_t071h">[2]TableOfContents!$A$78</definedName>
    <definedName name="e_t072c">[2]!Table75[#All]</definedName>
    <definedName name="e_t072h">[2]TableOfContents!$A$79</definedName>
    <definedName name="e_t073c">[2]!Table76[#All]</definedName>
    <definedName name="e_t073h">[2]TableOfContents!$A$80</definedName>
    <definedName name="e_t074c">[2]!Table77[#All]</definedName>
    <definedName name="e_t074h">[2]TableOfContents!$A$81</definedName>
    <definedName name="e_t075c">[2]!Table78[#All]</definedName>
    <definedName name="e_t075h">[2]TableOfContents!$A$82</definedName>
    <definedName name="e_t076c">[2]!Table79[#All]</definedName>
    <definedName name="e_t076h">[2]TableOfContents!$A$83</definedName>
    <definedName name="e_t077c">[2]!Table80[#All]</definedName>
    <definedName name="e_t077h">[2]TableOfContents!$A$84</definedName>
    <definedName name="e_t078c">[2]!Table81[#All]</definedName>
    <definedName name="e_t078h">[2]TableOfContents!$A$85</definedName>
    <definedName name="e_t079c">[2]!Table82[#All]</definedName>
    <definedName name="e_t079h">[2]TableOfContents!$A$87</definedName>
    <definedName name="e_t080c">#REF!</definedName>
    <definedName name="e_t080h">[2]TableOfContents!#REF!</definedName>
    <definedName name="e_t081c">#REF!</definedName>
    <definedName name="e_t081h">[2]TableOfContents!#REF!</definedName>
    <definedName name="e_t082c">#REF!</definedName>
    <definedName name="e_t082h">[2]TableOfContents!#REF!</definedName>
    <definedName name="e_t083c">#REF!</definedName>
    <definedName name="e_t083h">[2]TableOfContents!#REF!</definedName>
    <definedName name="e_t084c">#REF!</definedName>
    <definedName name="e_t084h">[2]TableOfContents!#REF!</definedName>
    <definedName name="e_t085c">#REF!</definedName>
    <definedName name="e_t085h">[2]TableOfContents!#REF!</definedName>
    <definedName name="e_t086c">#REF!</definedName>
    <definedName name="e_t086h">[2]TableOfContents!#REF!</definedName>
    <definedName name="e_t087c">#REF!</definedName>
    <definedName name="e_t087h">[2]TableOfContents!#REF!</definedName>
    <definedName name="e_t088c">#REF!</definedName>
    <definedName name="e_t088h">[2]TableOfContents!#REF!</definedName>
    <definedName name="e_t089c">#REF!</definedName>
    <definedName name="e_t089h">[2]TableOfContents!#REF!</definedName>
    <definedName name="e_t090c">#REF!</definedName>
    <definedName name="e_t090h">[2]TableOfContents!#REF!</definedName>
    <definedName name="e_t091c">#REF!</definedName>
    <definedName name="e_t091h">[2]TableOfContents!#REF!</definedName>
    <definedName name="e_t092c">#REF!</definedName>
    <definedName name="e_t092h">[2]TableOfContents!#REF!</definedName>
    <definedName name="e_t093c">#REF!</definedName>
    <definedName name="e_t093h">[2]TableOfContents!#REF!</definedName>
    <definedName name="e_t094c">#REF!</definedName>
    <definedName name="e_t094h">[2]TableOfContents!#REF!</definedName>
    <definedName name="e_t095c">#REF!</definedName>
    <definedName name="e_t095h">[2]TableOfContents!#REF!</definedName>
    <definedName name="e_t096c">#REF!</definedName>
    <definedName name="e_t096h">[2]TableOfContents!#REF!</definedName>
    <definedName name="e_t097c">[2]!Table101[#All]</definedName>
    <definedName name="e_t097h">[2]TableOfContents!$A$89</definedName>
    <definedName name="e_t098c">[2]!Table102[#All]</definedName>
    <definedName name="e_t098h">[2]TableOfContents!$A$91</definedName>
    <definedName name="e_t099c">#REF!</definedName>
    <definedName name="e_t099h">[2]TableOfContents!#REF!</definedName>
    <definedName name="e_t100c">#REF!</definedName>
    <definedName name="e_t100h">[2]TableOfContents!#REF!</definedName>
    <definedName name="e_t101c">#REF!</definedName>
    <definedName name="e_t101h">[2]TableOfContents!#REF!</definedName>
    <definedName name="e_t102c">[2]!Table106[#All]</definedName>
    <definedName name="e_t102h">[2]TableOfContents!$A$92</definedName>
    <definedName name="e_t103c">[2]!Table107[#All]</definedName>
    <definedName name="e_t103h">[2]TableOfContents!$A$94</definedName>
    <definedName name="e_t104c">[2]!Table108[#All]</definedName>
    <definedName name="e_t104h">[2]TableOfContents!$A$96</definedName>
    <definedName name="e_t105c">[2]!Table109[#All]</definedName>
    <definedName name="e_t105h">[2]TableOfContents!$A$97</definedName>
    <definedName name="e_t106c">[2]!Table110[#All]</definedName>
    <definedName name="e_t106h">[2]TableOfContents!$A$98</definedName>
    <definedName name="e_t107c">[2]!Table111[#All]</definedName>
    <definedName name="e_t107h">[2]TableOfContents!$A$99</definedName>
    <definedName name="e_t108c">[2]!Table112[#All]</definedName>
    <definedName name="e_t108h">[2]TableOfContents!$A$100</definedName>
    <definedName name="e_t109c">[2]!Table113[#All]</definedName>
    <definedName name="e_t109h">[2]TableOfContents!$A$101</definedName>
    <definedName name="e_t110c">[2]!Table114[#All]</definedName>
    <definedName name="e_t110h">[2]TableOfContents!$A$102</definedName>
    <definedName name="e_t111c">[2]!Table115[#All]</definedName>
    <definedName name="e_t111h">[2]TableOfContents!$A$103</definedName>
    <definedName name="e_t112c">[2]!Table116[#All]</definedName>
    <definedName name="e_t112h">[2]TableOfContents!$A$104</definedName>
    <definedName name="e_t113c">[2]!Table117[#All]</definedName>
    <definedName name="e_t113h">[2]TableOfContents!$A$105</definedName>
    <definedName name="e_t114c">[2]!Table118[#All]</definedName>
    <definedName name="e_t114h">[2]TableOfContents!$A$106</definedName>
    <definedName name="e_t115c">[2]!Table119[#All]</definedName>
    <definedName name="e_t115h">[2]TableOfContents!$A$107</definedName>
    <definedName name="e_t116c">[2]!Table120[#All]</definedName>
    <definedName name="e_t116h">[2]TableOfContents!$A$108</definedName>
    <definedName name="e_t117c">[2]!Table121[#All]</definedName>
    <definedName name="e_t117h">[2]TableOfContents!$A$109</definedName>
    <definedName name="e_t118c">[2]!Table122[#All]</definedName>
    <definedName name="e_t118h">[2]TableOfContents!$A$110</definedName>
    <definedName name="e_t119c">[2]!Table123[#All]</definedName>
    <definedName name="e_t119h">[2]TableOfContents!$A$111</definedName>
    <definedName name="e_t120c">[2]!Table124[#All]</definedName>
    <definedName name="e_t120h">[2]TableOfContents!$A$112</definedName>
    <definedName name="e_t121c">[2]!Table125[#All]</definedName>
    <definedName name="e_t121h">[2]TableOfContents!$A$113</definedName>
    <definedName name="e_t122c">[2]!Table126[#All]</definedName>
    <definedName name="e_t122h">[2]TableOfContents!$A$115</definedName>
    <definedName name="e_t123c">[2]!Table127[#All]</definedName>
    <definedName name="e_t123h">[2]TableOfContents!$A$116</definedName>
    <definedName name="e_t124c">[2]!Table128[#All]</definedName>
    <definedName name="e_t124h">[2]TableOfContents!$A$117</definedName>
    <definedName name="e_t125c">[2]!Table129[#All]</definedName>
    <definedName name="e_t125h">[2]TableOfContents!$A$121</definedName>
    <definedName name="e_t126c">[2]!Table130[#All]</definedName>
    <definedName name="e_t126h">[2]TableOfContents!$A$122</definedName>
    <definedName name="e_t127c">[2]!Table131[#All]</definedName>
    <definedName name="e_t127h">[2]TableOfContents!$A$123</definedName>
    <definedName name="e_t128c">[2]!Table132[#All]</definedName>
    <definedName name="e_t128h">[2]TableOfContents!$A$127</definedName>
    <definedName name="e_t129c">[2]!Table133[#All]</definedName>
    <definedName name="e_t129h">[2]TableOfContents!$A$128</definedName>
    <definedName name="e_t130c">[2]!Table134[#All]</definedName>
    <definedName name="e_t130h">[2]TableOfContents!$A$129</definedName>
    <definedName name="e_t131c">[2]!Table135[#All]</definedName>
    <definedName name="e_t131h">[2]TableOfContents!$A$133</definedName>
    <definedName name="e_t132c">[2]!Table136[#All]</definedName>
    <definedName name="e_t132h">[2]TableOfContents!$A$134</definedName>
    <definedName name="e_t133c">[2]!Table137[#All]</definedName>
    <definedName name="e_t133h">[2]TableOfContents!$A$135</definedName>
    <definedName name="e_t134c">[2]!Table138[#All]</definedName>
    <definedName name="e_t134h">[2]TableOfContents!$A$136</definedName>
    <definedName name="e_t135c">[2]!Table139[#All]</definedName>
    <definedName name="e_t135h">[2]TableOfContents!$A$138</definedName>
    <definedName name="e_t136c">[2]!Table140[#All]</definedName>
    <definedName name="e_t136h">[2]TableOfContents!$A$139</definedName>
    <definedName name="e_t137c">[2]!Table141[#All]</definedName>
    <definedName name="e_t137h">[2]TableOfContents!$A$140</definedName>
    <definedName name="e_t138c">[2]!Table142[#All]</definedName>
    <definedName name="e_t138h">[2]TableOfContents!$A$141</definedName>
    <definedName name="e_t139c">[2]!Table143[#All]</definedName>
    <definedName name="e_t139h">[2]TableOfContents!$A$142</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_t201c">[2]!Table201[#All]</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f022h">#REF!</definedName>
    <definedName name="F_f023h">#REF!</definedName>
    <definedName name="F_f024h">#REF!</definedName>
    <definedName name="F_f025h">#REF!</definedName>
    <definedName name="F_f026h">#REF!</definedName>
    <definedName name="F_f027h">#REF!</definedName>
    <definedName name="F_f028h">#REF!</definedName>
    <definedName name="F_f029h">#REF!</definedName>
    <definedName name="F_f030h">#REF!</definedName>
    <definedName name="F_f031h">#REF!</definedName>
    <definedName name="F_f032h">#REF!</definedName>
    <definedName name="F_f033h">#REF!</definedName>
    <definedName name="F_f034h">#REF!</definedName>
    <definedName name="F_f035h">#REF!</definedName>
    <definedName name="F_f036h">#REF!</definedName>
    <definedName name="F_f037h">#REF!</definedName>
    <definedName name="F_f038h">#REF!</definedName>
    <definedName name="F_f039h">#REF!</definedName>
    <definedName name="F_f040h">#REF!</definedName>
    <definedName name="F_f041h">#REF!</definedName>
    <definedName name="F_f042h">#REF!</definedName>
    <definedName name="F_fn005">[1]Footnotes!#REF!</definedName>
    <definedName name="F_fn006">[1]Footnotes!#REF!</definedName>
    <definedName name="F_fn007">[1]Footnotes!#REF!</definedName>
    <definedName name="F_fn053">[1]Footnotes!#REF!</definedName>
    <definedName name="F_fn054">[1]Footnotes!#REF!</definedName>
    <definedName name="F_fn055">[1]Footnotes!#REF!</definedName>
    <definedName name="F_fn056">[1]Footnotes!#REF!</definedName>
    <definedName name="F_fn057">[1]Footnotes!#REF!</definedName>
    <definedName name="F_fn079">[1]Footnotes!#REF!</definedName>
    <definedName name="F_fn080">[1]Footnotes!#REF!</definedName>
    <definedName name="F_fn081">[1]Footnotes!#REF!</definedName>
    <definedName name="F_fn082">[1]Footnotes!#REF!</definedName>
    <definedName name="F_fn083">[1]Footnotes!#REF!</definedName>
    <definedName name="F_fn084">[1]Footnotes!#REF!</definedName>
    <definedName name="F_fn085">[1]Footnotes!#REF!</definedName>
    <definedName name="F_fn086">[1]Footnotes!#REF!</definedName>
    <definedName name="F_fn087">[1]Footnotes!#REF!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p001">#REF!</definedName>
    <definedName name="F_p002">#REF!</definedName>
    <definedName name="F_p003">#REF!</definedName>
    <definedName name="F_p004">#REF!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7c">#REF!</definedName>
    <definedName name="F_t088c">#REF!</definedName>
    <definedName name="F_t089c">#REF!</definedName>
    <definedName name="F_t090c">#REF!</definedName>
    <definedName name="F_t091c">#REF!</definedName>
    <definedName name="F_t092c">#REF!</definedName>
    <definedName name="F_t093c">#REF!</definedName>
    <definedName name="F_t094c">#REF!</definedName>
    <definedName name="F_t095c">#REF!</definedName>
    <definedName name="F_t096c">#REF!</definedName>
    <definedName name="F_t097c">#REF!</definedName>
    <definedName name="n_fn830" localSheetId="0">#REF!</definedName>
    <definedName name="n_fn830">#REF!</definedName>
    <definedName name="n_fn831" localSheetId="0">#REF!</definedName>
    <definedName name="n_fn831">#REF!</definedName>
    <definedName name="n_fn832" localSheetId="0">#REF!</definedName>
    <definedName name="n_fn832">#REF!</definedName>
    <definedName name="n_fn833" localSheetId="0">#REF!</definedName>
    <definedName name="n_fn833">#REF!</definedName>
    <definedName name="n_fn834" localSheetId="0">#REF!</definedName>
    <definedName name="n_fn834">#REF!</definedName>
    <definedName name="n_fn8346">#REF!</definedName>
    <definedName name="n_fn835" localSheetId="0">#REF!</definedName>
    <definedName name="n_fn835">#REF!</definedName>
    <definedName name="n_fn836" localSheetId="0">#REF!</definedName>
    <definedName name="n_fn836">#REF!</definedName>
    <definedName name="n_fn837" localSheetId="0">#REF!</definedName>
    <definedName name="n_fn837">#REF!</definedName>
    <definedName name="n_fn838" localSheetId="0">#REF!</definedName>
    <definedName name="n_fn838">#REF!</definedName>
    <definedName name="n_fn839" localSheetId="0">#REF!</definedName>
    <definedName name="n_fn839">#REF!</definedName>
    <definedName name="n_fn840" localSheetId="0">#REF!</definedName>
    <definedName name="n_fn840">#REF!</definedName>
    <definedName name="n_fn841" localSheetId="0">#REF!</definedName>
    <definedName name="n_fn841">#REF!</definedName>
    <definedName name="n_fn842" localSheetId="0">#REF!</definedName>
    <definedName name="n_fn842">#REF!</definedName>
    <definedName name="n_fn843" localSheetId="0">#REF!</definedName>
    <definedName name="n_fn843">#REF!</definedName>
    <definedName name="n_fn844" localSheetId="0">#REF!</definedName>
    <definedName name="n_fn844">#REF!</definedName>
    <definedName name="n_fn845" localSheetId="0">#REF!</definedName>
    <definedName name="n_fn845">#REF!</definedName>
    <definedName name="n_fn846" localSheetId="0">#REF!</definedName>
    <definedName name="n_fn846">#REF!</definedName>
    <definedName name="n_fn847" localSheetId="0">#REF!</definedName>
    <definedName name="n_fn847">#REF!</definedName>
    <definedName name="n_fn848" localSheetId="0">#REF!</definedName>
    <definedName name="n_fn848">#REF!</definedName>
    <definedName name="n_fn849" localSheetId="0">#REF!</definedName>
    <definedName name="n_fn849">#REF!</definedName>
    <definedName name="n_fn850" localSheetId="0">#REF!</definedName>
    <definedName name="n_fn850">#REF!</definedName>
    <definedName name="n_fn851" localSheetId="0">#REF!</definedName>
    <definedName name="n_fn851">#REF!</definedName>
    <definedName name="n_fn852" localSheetId="0">#REF!</definedName>
    <definedName name="n_fn852">#REF!</definedName>
    <definedName name="n_fn853" localSheetId="0">#REF!</definedName>
    <definedName name="n_fn853">#REF!</definedName>
    <definedName name="n_fn854" localSheetId="0">#REF!</definedName>
    <definedName name="n_fn854">#REF!</definedName>
    <definedName name="n_fn855" localSheetId="0">#REF!</definedName>
    <definedName name="n_fn855">#REF!</definedName>
    <definedName name="n_fn856" localSheetId="0">#REF!</definedName>
    <definedName name="n_fn856">#REF!</definedName>
    <definedName name="n_fn857" localSheetId="0">#REF!</definedName>
    <definedName name="n_fn857">#REF!</definedName>
    <definedName name="n_fn858" localSheetId="0">#REF!</definedName>
    <definedName name="n_fn858">#REF!</definedName>
    <definedName name="n_fn859" localSheetId="0">#REF!</definedName>
    <definedName name="n_fn859">#REF!</definedName>
    <definedName name="n_fn860" localSheetId="0">#REF!</definedName>
    <definedName name="n_fn860">#REF!</definedName>
    <definedName name="n_fn861" localSheetId="0">#REF!</definedName>
    <definedName name="n_fn861">#REF!</definedName>
    <definedName name="n_fn862" localSheetId="0">#REF!</definedName>
    <definedName name="n_fn862">#REF!</definedName>
    <definedName name="n_fn863" localSheetId="0">#REF!</definedName>
    <definedName name="n_fn863">#REF!</definedName>
    <definedName name="n_fn864" localSheetId="0">#REF!</definedName>
    <definedName name="n_fn864">#REF!</definedName>
    <definedName name="n_fn865" localSheetId="0">#REF!</definedName>
    <definedName name="n_fn865">#REF!</definedName>
    <definedName name="n_fn866" localSheetId="0">#REF!</definedName>
    <definedName name="n_fn866">#REF!</definedName>
    <definedName name="n_fn867" localSheetId="0">#REF!</definedName>
    <definedName name="n_fn867">#REF!</definedName>
    <definedName name="n_fn868" localSheetId="0">#REF!</definedName>
    <definedName name="n_fn868">#REF!</definedName>
    <definedName name="n_fn869" localSheetId="0">#REF!</definedName>
    <definedName name="n_fn869">#REF!</definedName>
    <definedName name="n_fn870" localSheetId="0">#REF!</definedName>
    <definedName name="n_fn870">#REF!</definedName>
    <definedName name="n_fn871" localSheetId="0">#REF!</definedName>
    <definedName name="n_fn871">#REF!</definedName>
    <definedName name="n_fn872" localSheetId="0">#REF!</definedName>
    <definedName name="n_fn872">#REF!</definedName>
    <definedName name="n_fn873" localSheetId="0">#REF!</definedName>
    <definedName name="n_fn873">#REF!</definedName>
    <definedName name="n_fn874" localSheetId="0">#REF!</definedName>
    <definedName name="n_fn874">#REF!</definedName>
    <definedName name="n_fn875" localSheetId="0">#REF!</definedName>
    <definedName name="n_fn875">#REF!</definedName>
    <definedName name="n_fn876" localSheetId="0">#REF!</definedName>
    <definedName name="n_fn876">#REF!</definedName>
    <definedName name="n_fn877" localSheetId="0">#REF!</definedName>
    <definedName name="n_fn877">#REF!</definedName>
    <definedName name="n_fn878" localSheetId="0">#REF!</definedName>
    <definedName name="n_fn878">#REF!</definedName>
    <definedName name="n_fn879" localSheetId="0">#REF!</definedName>
    <definedName name="n_fn879">#REF!</definedName>
    <definedName name="n_fn880" localSheetId="0">#REF!</definedName>
    <definedName name="n_fn880">#REF!</definedName>
    <definedName name="n_fn881" localSheetId="0">#REF!</definedName>
    <definedName name="n_fn881">#REF!</definedName>
    <definedName name="n_fn882" localSheetId="0">#REF!</definedName>
    <definedName name="n_fn882">#REF!</definedName>
    <definedName name="n_fn883" localSheetId="0">#REF!</definedName>
    <definedName name="n_fn883">#REF!</definedName>
    <definedName name="n_fn884" localSheetId="0">#REF!</definedName>
    <definedName name="n_fn884">#REF!</definedName>
    <definedName name="n_fn885" localSheetId="0">#REF!</definedName>
    <definedName name="n_fn885">#REF!</definedName>
    <definedName name="n_fn886" localSheetId="0">#REF!</definedName>
    <definedName name="n_fn886">#REF!</definedName>
    <definedName name="n_fn887" localSheetId="0">#REF!</definedName>
    <definedName name="n_fn887">#REF!</definedName>
    <definedName name="n_fn888" localSheetId="0">#REF!</definedName>
    <definedName name="n_fn888">#REF!</definedName>
    <definedName name="n_fn889" localSheetId="0">#REF!</definedName>
    <definedName name="n_fn889">#REF!</definedName>
    <definedName name="n_fn890" localSheetId="0">#REF!</definedName>
    <definedName name="n_fn890">#REF!</definedName>
    <definedName name="n_fn891" localSheetId="0">#REF!</definedName>
    <definedName name="n_fn891">#REF!</definedName>
    <definedName name="n_fn892" localSheetId="0">#REF!</definedName>
    <definedName name="n_fn892">#REF!</definedName>
    <definedName name="n_fn893" localSheetId="0">#REF!</definedName>
    <definedName name="n_fn893">#REF!</definedName>
    <definedName name="n_fn894" localSheetId="0">#REF!</definedName>
    <definedName name="n_fn894">#REF!</definedName>
    <definedName name="n_fn895" localSheetId="0">#REF!</definedName>
    <definedName name="n_fn895">#REF!</definedName>
    <definedName name="n_fn896" localSheetId="0">#REF!</definedName>
    <definedName name="n_fn896">#REF!</definedName>
    <definedName name="n_fn897" localSheetId="0">#REF!</definedName>
    <definedName name="n_fn897">#REF!</definedName>
    <definedName name="n_fn898" localSheetId="0">#REF!</definedName>
    <definedName name="n_fn898">#REF!</definedName>
    <definedName name="n_fn899" localSheetId="0">#REF!</definedName>
    <definedName name="n_fn899">#REF!</definedName>
    <definedName name="n_fn900">#REF!</definedName>
    <definedName name="n_t001c" localSheetId="0">[3]!Table1[#All]</definedName>
    <definedName name="n_t001c">Table1[#All]</definedName>
    <definedName name="n_t001h" localSheetId="0">[3]Intro!$A$3</definedName>
    <definedName name="n_t001h">TableOfContents!$A$3</definedName>
    <definedName name="n_t002c" localSheetId="0">[3]!Table2[#All]</definedName>
    <definedName name="n_t002c">Table2[#All]</definedName>
    <definedName name="n_t002h" localSheetId="0">[3]Intro!$A$4</definedName>
    <definedName name="n_t002h">TableOfContents!$A$4</definedName>
    <definedName name="n_t003c" localSheetId="0">[3]!Table3[#All]</definedName>
    <definedName name="n_t003c">Table3[#All]</definedName>
    <definedName name="n_t003h" localSheetId="0">[3]Intro!$A$5</definedName>
    <definedName name="n_t003h">TableOfContents!$A$5</definedName>
    <definedName name="n_t004c" localSheetId="0">[3]!Table4[#All]</definedName>
    <definedName name="n_t004c">Table4[#All]</definedName>
    <definedName name="n_t004h" localSheetId="0">[3]Intro!$A$6</definedName>
    <definedName name="n_t004h">TableOfContents!$A$6</definedName>
    <definedName name="n_t005c" localSheetId="0">[3]!Table5[#All]</definedName>
    <definedName name="n_t005c">Table5[#All]</definedName>
    <definedName name="n_t005h" localSheetId="0">[3]Intro!$A$7</definedName>
    <definedName name="n_t005h">TableOfContents!$A$7</definedName>
    <definedName name="n_t006c" localSheetId="0">[3]!Table6[#All]</definedName>
    <definedName name="n_t006c">Table6!$A$4</definedName>
    <definedName name="n_t006h" localSheetId="0">[3]Intro!$A$8</definedName>
    <definedName name="n_t006h">TableOfContents!$A$8</definedName>
    <definedName name="n_t007c">[3]!Table7[#All]</definedName>
    <definedName name="n_t007h">[3]Intro!$A$9</definedName>
    <definedName name="n_t008c">[3]!Table8[#All]</definedName>
    <definedName name="n_t008h">[3]Intro!$A$10</definedName>
    <definedName name="n_t009c">[3]!Table9[#All]</definedName>
    <definedName name="n_t009h">[3]Intro!$A$11</definedName>
    <definedName name="n_t010c">[3]!Table10[#All]</definedName>
    <definedName name="n_t010h">[3]Intro!$A$12</definedName>
    <definedName name="n_t011c">[3]!Table11[#All]</definedName>
    <definedName name="n_t011h">[3]Intro!$A$13</definedName>
    <definedName name="n_t012c">[3]!Table12[#All]</definedName>
    <definedName name="n_t012h">[3]Intro!$A$14</definedName>
    <definedName name="n_t013c">[3]!Table13[#All]</definedName>
    <definedName name="n_t013h">[3]Intro!$A$15</definedName>
    <definedName name="n_t014c">[3]!Table14[#All]</definedName>
    <definedName name="n_t014h">[3]Intro!$A$16</definedName>
    <definedName name="n_t015c">[3]!Table15[#All]</definedName>
    <definedName name="n_t015h">[3]Intro!$A$17</definedName>
    <definedName name="n_t016c">[3]!Table16[#All]</definedName>
    <definedName name="n_t016h">[3]Intro!$A$18</definedName>
    <definedName name="n_t017c">[3]!Table17[#All]</definedName>
    <definedName name="n_t017h">[3]Intro!$A$19</definedName>
    <definedName name="n_t018c">[3]!Table18[#All]</definedName>
    <definedName name="n_t018h">[3]Intro!$A$20</definedName>
    <definedName name="n_t019c">[3]!Table10[#All]</definedName>
    <definedName name="n_t019h">[3]Intro!$A$21</definedName>
    <definedName name="n_t020c">[3]!Table20[#All]</definedName>
    <definedName name="n_t020h">[3]Intro!$A$22</definedName>
    <definedName name="n_t021c">[3]!Table21[#All]</definedName>
    <definedName name="n_t021h">[3]Intro!$A$23</definedName>
    <definedName name="n_t022c">[3]!Table22[#All]</definedName>
    <definedName name="n_t022h">[3]Intro!$A$24</definedName>
    <definedName name="n_t023h">[3]Intro!$A$25</definedName>
    <definedName name="n_t024c">[3]!Table24[#All]</definedName>
    <definedName name="n_t024h">[3]Intro!$A$26</definedName>
    <definedName name="n_t025c">[3]!Table25[#All]</definedName>
    <definedName name="n_t025h">[3]Intro!$A$27</definedName>
    <definedName name="n_t026c">[3]!Table26[#All]</definedName>
    <definedName name="n_t026h">[3]Intro!$A$28</definedName>
    <definedName name="n_t027c">[3]!Table27[#All]</definedName>
    <definedName name="n_t027h">[3]Intro!$A$29</definedName>
    <definedName name="n_t028c">[3]!Table28[#All]</definedName>
    <definedName name="n_t028h">[3]Intro!$A$30</definedName>
    <definedName name="n_t029c">[3]!Table29[#All]</definedName>
    <definedName name="n_t029h">[3]Intro!$A$31</definedName>
    <definedName name="n_t030c">[3]!Table30[#All]</definedName>
    <definedName name="n_t030h">[3]Intro!$A$32</definedName>
    <definedName name="n_t031c">[3]!Table31[#All]</definedName>
    <definedName name="n_t031h">[3]Intro!$A$33</definedName>
    <definedName name="n_t032c">[3]!Table32[#All]</definedName>
    <definedName name="n_t032h">[3]Intro!$A$34</definedName>
    <definedName name="n_t033c">[3]!Table33[#All]</definedName>
    <definedName name="n_t033h">[3]Intro!$A$35</definedName>
    <definedName name="n_t034c">[3]!Table34[#All]</definedName>
    <definedName name="n_t034h">[3]Intro!$A$36</definedName>
    <definedName name="n_t035c">[3]!Table35[#All]</definedName>
    <definedName name="n_t035h">[3]Intro!$A$37</definedName>
    <definedName name="n_t036c">[3]!Table36[#All]</definedName>
    <definedName name="n_t036h">[3]Intro!$A$38</definedName>
    <definedName name="n_t037c">[3]!Table37[#All]</definedName>
    <definedName name="n_t037h">[3]Intro!$A$39</definedName>
    <definedName name="n_t038c">[3]!Table38[#All]</definedName>
    <definedName name="n_t038h">[3]Intro!$A$40</definedName>
    <definedName name="n_t039c">[3]!Table39[#All]</definedName>
    <definedName name="n_t039h">[3]Intro!$A$41</definedName>
    <definedName name="n_t040c">[3]!Table40[#All]</definedName>
    <definedName name="n_t040h">[3]Intro!$A$42</definedName>
    <definedName name="n_t041c">[3]!Table41[#All]</definedName>
    <definedName name="n_t041h">[3]Intro!$A$43</definedName>
    <definedName name="n_t042c">[3]!Table42[#All]</definedName>
    <definedName name="n_t043c">[3]!Table43[#All]</definedName>
    <definedName name="n_t043h">[3]Intro!$A$45</definedName>
    <definedName name="n_t044c">[3]!Table44[#All]</definedName>
    <definedName name="n_t044h">[3]Intro!$A$46</definedName>
    <definedName name="n_t045c">[3]!Table45[#All]</definedName>
    <definedName name="n_t045h">[3]Intro!$A$47</definedName>
    <definedName name="n_t046c">[3]!Table46[#All]</definedName>
    <definedName name="n_t046h">[3]Intro!$A$48</definedName>
    <definedName name="n_t047c">[3]!Table47[#All]</definedName>
    <definedName name="n_t047h">[3]Intro!$A$49</definedName>
    <definedName name="n_t048c">[3]!Table48[#All]</definedName>
    <definedName name="n_t048h">[3]Intro!$A$50</definedName>
    <definedName name="n_t049c">[3]!Table49[#All]</definedName>
    <definedName name="n_t049h">[3]Intro!$A$51</definedName>
    <definedName name="n_t050c">[3]!Table50[#All]</definedName>
    <definedName name="n_t050h">[3]Intro!$A$52</definedName>
    <definedName name="n_t051c">[3]!Table51[#All]</definedName>
    <definedName name="n_t051h">[3]Intro!$A$53</definedName>
    <definedName name="n_t052c">[3]!Table52[#All]</definedName>
    <definedName name="n_t052h">[3]Intro!$A$54</definedName>
    <definedName name="n_t053c">[3]!Table53[#All]</definedName>
    <definedName name="n_t053h">[3]Intro!$A$55</definedName>
    <definedName name="n_t054c">[3]!Table54[#All]</definedName>
    <definedName name="n_t054h">[3]Intro!$A$56</definedName>
    <definedName name="n_t055c">[3]!Table55[#All]</definedName>
    <definedName name="n_t055h">[3]Intro!$A$57</definedName>
    <definedName name="n_t056c">[3]!Table56[#All]</definedName>
    <definedName name="n_t056h">[3]Intro!$A$58</definedName>
    <definedName name="n_t057c">[3]!Table57[#All]</definedName>
    <definedName name="n_t057h">[3]Intro!$A$59</definedName>
    <definedName name="n_t058c">[3]!Table58[#Data]</definedName>
    <definedName name="n_t058h">[3]Intro!$A$60</definedName>
    <definedName name="n_t059c">[3]!Table59[#All]</definedName>
    <definedName name="n_t059h">[3]Intro!$A$61</definedName>
    <definedName name="n_t060c">[3]!Table60[#All]</definedName>
    <definedName name="n_t060h">[3]Intro!$A$62</definedName>
    <definedName name="n_t061c">[3]!Table61[#All]</definedName>
    <definedName name="n_t061h">[3]Intro!$A$63</definedName>
    <definedName name="n_t062c">[3]!Table62[#All]</definedName>
    <definedName name="n_t062h">[3]Intro!$A$64</definedName>
    <definedName name="n_t063c">[3]!Table63[#All]</definedName>
    <definedName name="n_t063h">[3]Intro!$A$65</definedName>
    <definedName name="n_t064c">[3]!Table64[#All]</definedName>
    <definedName name="n_t064h">[3]Intro!$A$66</definedName>
    <definedName name="n_t065c">[3]!Table65[#All]</definedName>
    <definedName name="n_t065h">[3]Intro!$A$67</definedName>
    <definedName name="n_t066c">[3]!Table66[#All]</definedName>
    <definedName name="n_t066h">[3]Intro!$A$68</definedName>
    <definedName name="n_t067c">[3]!Table67[#All]</definedName>
    <definedName name="n_t067h">[3]Intro!$A$69</definedName>
    <definedName name="n_t068c">[3]!Table68[#All]</definedName>
    <definedName name="n_t068h">[3]Intro!$A$70</definedName>
    <definedName name="n_t069h">[3]Intro!$A$71</definedName>
    <definedName name="n_t070c">[3]!Table69[#All]</definedName>
    <definedName name="n_t070h">[3]Intro!$A$72</definedName>
    <definedName name="n_t071c">[3]!Table70[#All]</definedName>
    <definedName name="n_t071h">[3]Intro!$A$73</definedName>
    <definedName name="n_t072c">[3]!Table71[#All]</definedName>
    <definedName name="n_t072h">[3]Intro!$A$74</definedName>
    <definedName name="n_t073c">[3]!Table72[#All]</definedName>
    <definedName name="n_t073h">[3]Intro!$A$75</definedName>
    <definedName name="n_t074c">[3]!Table73[#All]</definedName>
    <definedName name="n_t074h">[3]Intro!$A$76</definedName>
    <definedName name="n_t075c">[3]!Table74[#All]</definedName>
    <definedName name="n_t075h">[3]Intro!$A$77</definedName>
    <definedName name="n_t076c">[3]!Table75[#All]</definedName>
    <definedName name="n_t076h">[3]Intro!$A$78</definedName>
    <definedName name="n_t077c">[3]!Table76[#All]</definedName>
    <definedName name="n_t077h">[3]Intro!$A$79</definedName>
    <definedName name="n_t078c">[3]!Table77[#All]</definedName>
    <definedName name="n_t078h">[3]Intro!$A$80</definedName>
    <definedName name="n_t079c">[3]!Table78[#All]</definedName>
    <definedName name="n_t079h">[3]Intro!$A$81</definedName>
    <definedName name="n_t080c">[3]!Table79[#All]</definedName>
    <definedName name="n_t080h">[3]Intro!$A$82</definedName>
    <definedName name="n_t081c">[3]!Table80[#All]</definedName>
    <definedName name="n_t081h">[3]Intro!$A$83</definedName>
    <definedName name="n_t082c">[3]!Table81[#All]</definedName>
    <definedName name="n_t082h">[3]Intro!$A$84</definedName>
    <definedName name="n_t083c">[3]!Table82[#All]</definedName>
    <definedName name="n_t083h">[3]Intro!$A$85</definedName>
    <definedName name="n_t084c">[3]!Table83[#All]</definedName>
    <definedName name="n_t084h">[3]Intro!$A$86</definedName>
    <definedName name="n_t085h">[3]Intro!$A$87</definedName>
  </definedNames>
  <calcPr calcId="191029" calcMode="manual"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33" l="1"/>
  <c r="A102" i="27" l="1"/>
  <c r="B9" i="33"/>
  <c r="A1" i="27"/>
  <c r="B10" i="33" l="1"/>
  <c r="A103" i="27"/>
  <c r="A104" i="27" l="1"/>
  <c r="B11" i="33"/>
  <c r="B88" i="27"/>
  <c r="B12" i="33" l="1"/>
  <c r="A105" i="27"/>
  <c r="B39" i="27"/>
  <c r="B82" i="27"/>
  <c r="B54" i="27"/>
  <c r="B91" i="27"/>
  <c r="B3" i="27"/>
  <c r="B20" i="27"/>
  <c r="B68" i="27"/>
  <c r="A106" i="27" l="1"/>
  <c r="B13" i="33"/>
  <c r="B14" i="33" l="1"/>
  <c r="A107" i="27"/>
  <c r="A108" i="27" l="1"/>
  <c r="B15" i="33"/>
  <c r="B16" i="33" l="1"/>
  <c r="A109" i="27"/>
  <c r="A102" i="28" l="1"/>
  <c r="B17" i="33"/>
  <c r="B18" i="33" l="1"/>
  <c r="A103" i="28"/>
  <c r="A104" i="28" l="1"/>
  <c r="B19" i="33"/>
  <c r="B20" i="33" l="1"/>
  <c r="A102" i="29"/>
  <c r="A103" i="29" l="1"/>
  <c r="B21" i="33"/>
  <c r="B22" i="33" l="1"/>
  <c r="A104" i="29"/>
  <c r="A93" i="31" l="1"/>
  <c r="B23" i="33"/>
  <c r="A93" i="30" l="1"/>
  <c r="A93" i="32"/>
  <c r="B24" i="33"/>
  <c r="A1" i="28" l="1"/>
  <c r="A1" i="29"/>
  <c r="A1" i="30"/>
  <c r="A1" i="32"/>
  <c r="A1" i="31"/>
</calcChain>
</file>

<file path=xl/sharedStrings.xml><?xml version="1.0" encoding="utf-8"?>
<sst xmlns="http://schemas.openxmlformats.org/spreadsheetml/2006/main" count="1540" uniqueCount="625">
  <si>
    <t>O</t>
  </si>
  <si>
    <t>Automated footnote</t>
  </si>
  <si>
    <t>Appendix</t>
  </si>
  <si>
    <t>#</t>
  </si>
  <si>
    <t>COAG Appendices Footnotes</t>
  </si>
  <si>
    <t>Total</t>
  </si>
  <si>
    <t>Missing</t>
  </si>
  <si>
    <t>Other Territories</t>
  </si>
  <si>
    <t>NT</t>
  </si>
  <si>
    <t>ACT - Other</t>
  </si>
  <si>
    <t>ACT</t>
  </si>
  <si>
    <t>TAS</t>
  </si>
  <si>
    <t>SA</t>
  </si>
  <si>
    <t>WA</t>
  </si>
  <si>
    <t>QLD</t>
  </si>
  <si>
    <t>VIC</t>
  </si>
  <si>
    <t>Total active participants not in SIL</t>
  </si>
  <si>
    <t>Service district</t>
  </si>
  <si>
    <t>Total active participants</t>
  </si>
  <si>
    <t>Participants by service district and support type, and committed supports and payments by service district, and participation rates by gender, age group and service district</t>
  </si>
  <si>
    <t>Appendix O:</t>
  </si>
  <si>
    <t>n/a</t>
  </si>
  <si>
    <t>Average annualised committed supports</t>
  </si>
  <si>
    <t>Median annualised committed supports</t>
  </si>
  <si>
    <t>Average payments</t>
  </si>
  <si>
    <t>Median payments</t>
  </si>
  <si>
    <t>Go to Table O.1</t>
  </si>
  <si>
    <t>Go to Table O.2</t>
  </si>
  <si>
    <t>Go to Table O.3</t>
  </si>
  <si>
    <t>Go to Table O.4</t>
  </si>
  <si>
    <t>Go to Table O.5</t>
  </si>
  <si>
    <t>Go to Table O.6</t>
  </si>
  <si>
    <t>Phasing date</t>
  </si>
  <si>
    <t>Core supports (Count)</t>
  </si>
  <si>
    <t>Core supports (Percentage)</t>
  </si>
  <si>
    <t>Capacity Building supports (Count)</t>
  </si>
  <si>
    <t>Capacity Building supports (Percentage)</t>
  </si>
  <si>
    <t>Capital supports (Count)</t>
  </si>
  <si>
    <t>Capital supports (Percentage)</t>
  </si>
  <si>
    <t>0 to 6 years</t>
  </si>
  <si>
    <t>7 to 14 years</t>
  </si>
  <si>
    <t>15 to 18 years</t>
  </si>
  <si>
    <t>19 to 24 years</t>
  </si>
  <si>
    <t>25 to 34 years</t>
  </si>
  <si>
    <t>35 to 44 years</t>
  </si>
  <si>
    <t>45 to 54 years</t>
  </si>
  <si>
    <t>55 to 64 years</t>
  </si>
  <si>
    <t>Service District</t>
  </si>
  <si>
    <t>Active providers refer to those who have received payment for supports provided to Agency-managed participants and plan managers.</t>
  </si>
  <si>
    <t>Min</t>
  </si>
  <si>
    <t>Max</t>
  </si>
  <si>
    <t>Heading</t>
  </si>
  <si>
    <t>Link</t>
  </si>
  <si>
    <t>Table of Contents</t>
  </si>
  <si>
    <t>Back to Intro</t>
  </si>
  <si>
    <t>Back to Table of Contents</t>
  </si>
  <si>
    <t>Go to Table of Contents</t>
  </si>
  <si>
    <t>Total excl. 65+ years</t>
  </si>
  <si>
    <t>Table O.1 Active participants by service district and support type included in plan as at 31 December 2022</t>
  </si>
  <si>
    <t>Table O.2 Average annualised committed supports, median annualised committed supports, average payments, median payments and active participants by service district as at 31 December 2022</t>
  </si>
  <si>
    <t>Table O.3 Average annualised committed supports, median annualised committed supports, average payments, median payments and active participants not in SIL by service district as at 31 December 2022</t>
  </si>
  <si>
    <t>Table O.4 Participation rates for all participants by service district and age group as at 31 December 2022</t>
  </si>
  <si>
    <t>Table O.5 Participation rates for male participants by service district and age group as at 31 December 2022</t>
  </si>
  <si>
    <t>Table O.6 Participation rates for female participants by service district and age group as at 31 December 2022</t>
  </si>
  <si>
    <t>NSW</t>
  </si>
  <si>
    <t>NSW - Hunter New England</t>
  </si>
  <si>
    <t>NSW - Central Coast</t>
  </si>
  <si>
    <t>NSW - Far West</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</si>
  <si>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</si>
  <si>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</si>
  <si>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</si>
  <si>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</si>
  <si>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</si>
  <si>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</si>
  <si>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</si>
  <si>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</si>
  <si>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</si>
  <si>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</si>
  <si>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</si>
  <si>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</si>
  <si>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</si>
  <si>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</si>
  <si>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</si>
  <si>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</si>
  <si>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</si>
  <si>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</si>
  <si>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</si>
  <si>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</si>
  <si>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</si>
  <si>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</si>
  <si>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</si>
  <si>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</si>
  <si>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</si>
  <si>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</si>
  <si>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</si>
  <si>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</si>
  <si>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</si>
  <si>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QLD - Bundaberg</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</si>
  <si>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</si>
  <si>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</si>
  <si>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</si>
  <si>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</si>
  <si>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</si>
  <si>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</si>
  <si>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</si>
  <si>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</si>
  <si>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</si>
  <si>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</si>
  <si>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</si>
  <si>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</si>
  <si>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</si>
  <si>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</si>
  <si>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</si>
  <si>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</si>
  <si>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</si>
  <si>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</si>
  <si>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</si>
  <si>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</si>
  <si>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</si>
  <si>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</si>
  <si>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</si>
  <si>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</si>
  <si>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</si>
  <si>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</si>
  <si>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</si>
  <si>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</si>
  <si>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</si>
  <si>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</si>
  <si>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</si>
  <si>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</si>
  <si>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</si>
  <si>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</si>
  <si>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</si>
  <si>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</si>
  <si>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TAS - North</t>
  </si>
  <si>
    <t>TAS - North West</t>
  </si>
  <si>
    <t>TAS - South East</t>
  </si>
  <si>
    <t>TAS - South West</t>
  </si>
  <si>
    <t>NT - Barkly</t>
  </si>
  <si>
    <t>NT - Central Australia</t>
  </si>
  <si>
    <t>NT - Darwin Remote</t>
  </si>
  <si>
    <t>NT - Darwin Urban</t>
  </si>
  <si>
    <t>NT - East Arnhem</t>
  </si>
  <si>
    <t>NT - Katherine</t>
  </si>
  <si>
    <t>$55,200</t>
  </si>
  <si>
    <t>$26,500</t>
  </si>
  <si>
    <t>$41,900</t>
  </si>
  <si>
    <t>$18,700</t>
  </si>
  <si>
    <t>$52,800</t>
  </si>
  <si>
    <t>$25,400</t>
  </si>
  <si>
    <t>$38,200</t>
  </si>
  <si>
    <t>$17,500</t>
  </si>
  <si>
    <t>$49,800</t>
  </si>
  <si>
    <t>$23,000</t>
  </si>
  <si>
    <t>$37,000</t>
  </si>
  <si>
    <t>$16,700</t>
  </si>
  <si>
    <t>$64,900</t>
  </si>
  <si>
    <t>$39,200</t>
  </si>
  <si>
    <t>$37,100</t>
  </si>
  <si>
    <t>$15,500</t>
  </si>
  <si>
    <t>$58,800</t>
  </si>
  <si>
    <t>$32,900</t>
  </si>
  <si>
    <t>$44,500</t>
  </si>
  <si>
    <t>$22,200</t>
  </si>
  <si>
    <t>$58,700</t>
  </si>
  <si>
    <t>$25,500</t>
  </si>
  <si>
    <t>$44,600</t>
  </si>
  <si>
    <t>$17,000</t>
  </si>
  <si>
    <t>$52,900</t>
  </si>
  <si>
    <t>$27,700</t>
  </si>
  <si>
    <t>$37,200</t>
  </si>
  <si>
    <t>$16,400</t>
  </si>
  <si>
    <t>$49,900</t>
  </si>
  <si>
    <t>$36,800</t>
  </si>
  <si>
    <t>$27,400</t>
  </si>
  <si>
    <t>$44,100</t>
  </si>
  <si>
    <t>$19,100</t>
  </si>
  <si>
    <t>$60,800</t>
  </si>
  <si>
    <t>$33,200</t>
  </si>
  <si>
    <t>$45,400</t>
  </si>
  <si>
    <t>$20,300</t>
  </si>
  <si>
    <t>$61,100</t>
  </si>
  <si>
    <t>$29,500</t>
  </si>
  <si>
    <t>$47,500</t>
  </si>
  <si>
    <t>$20,000</t>
  </si>
  <si>
    <t>$53,600</t>
  </si>
  <si>
    <t>$24,400</t>
  </si>
  <si>
    <t>$45,200</t>
  </si>
  <si>
    <t>$20,600</t>
  </si>
  <si>
    <t>$51,800</t>
  </si>
  <si>
    <t>$27,500</t>
  </si>
  <si>
    <t>$35,900</t>
  </si>
  <si>
    <t>$17,800</t>
  </si>
  <si>
    <t>$64,500</t>
  </si>
  <si>
    <t>$39,900</t>
  </si>
  <si>
    <t>$47,800</t>
  </si>
  <si>
    <t>$55,800</t>
  </si>
  <si>
    <t>$29,300</t>
  </si>
  <si>
    <t>$35,700</t>
  </si>
  <si>
    <t>$15,600</t>
  </si>
  <si>
    <t>$53,200</t>
  </si>
  <si>
    <t>$43,400</t>
  </si>
  <si>
    <t>$19,200</t>
  </si>
  <si>
    <t>NSW - Other</t>
  </si>
  <si>
    <t>$51,000</t>
  </si>
  <si>
    <t>$26,000</t>
  </si>
  <si>
    <t>$7,600</t>
  </si>
  <si>
    <t>$55,300</t>
  </si>
  <si>
    <t>$28,900</t>
  </si>
  <si>
    <t>$40,200</t>
  </si>
  <si>
    <t>$16,800</t>
  </si>
  <si>
    <t>$31,800</t>
  </si>
  <si>
    <t>$18,600</t>
  </si>
  <si>
    <t>$50,800</t>
  </si>
  <si>
    <t>$25,100</t>
  </si>
  <si>
    <t>$34,900</t>
  </si>
  <si>
    <t>$14,400</t>
  </si>
  <si>
    <t>$49,300</t>
  </si>
  <si>
    <t>$23,500</t>
  </si>
  <si>
    <t>$32,500</t>
  </si>
  <si>
    <t>$12,400</t>
  </si>
  <si>
    <t>$54,900</t>
  </si>
  <si>
    <t>$28,100</t>
  </si>
  <si>
    <t>$40,100</t>
  </si>
  <si>
    <t>$53,100</t>
  </si>
  <si>
    <t>$30,000</t>
  </si>
  <si>
    <t>$38,300</t>
  </si>
  <si>
    <t>$16,500</t>
  </si>
  <si>
    <t>$26,900</t>
  </si>
  <si>
    <t>$34,500</t>
  </si>
  <si>
    <t>$15,400</t>
  </si>
  <si>
    <t>$29,200</t>
  </si>
  <si>
    <t>$32,600</t>
  </si>
  <si>
    <t>$15,900</t>
  </si>
  <si>
    <t>$61,000</t>
  </si>
  <si>
    <t>$33,100</t>
  </si>
  <si>
    <t>$44,700</t>
  </si>
  <si>
    <t>$18,500</t>
  </si>
  <si>
    <t>$56,100</t>
  </si>
  <si>
    <t>$31,000</t>
  </si>
  <si>
    <t>$18,400</t>
  </si>
  <si>
    <t>$25,800</t>
  </si>
  <si>
    <t>$42,100</t>
  </si>
  <si>
    <t>$16,900</t>
  </si>
  <si>
    <t>$62,800</t>
  </si>
  <si>
    <t>$19,600</t>
  </si>
  <si>
    <t>$27,800</t>
  </si>
  <si>
    <t>$42,200</t>
  </si>
  <si>
    <t>$52,700</t>
  </si>
  <si>
    <t>$24,200</t>
  </si>
  <si>
    <t>$40,000</t>
  </si>
  <si>
    <t>$54,700</t>
  </si>
  <si>
    <t>$26,800</t>
  </si>
  <si>
    <t>$40,800</t>
  </si>
  <si>
    <t>$16,600</t>
  </si>
  <si>
    <t>$52,000</t>
  </si>
  <si>
    <t>$26,700</t>
  </si>
  <si>
    <t>$35,100</t>
  </si>
  <si>
    <t>$13,600</t>
  </si>
  <si>
    <t>$53,300</t>
  </si>
  <si>
    <t>$35,300</t>
  </si>
  <si>
    <t>$14,600</t>
  </si>
  <si>
    <t>$36,100</t>
  </si>
  <si>
    <t>$43,900</t>
  </si>
  <si>
    <t>VIC - Other</t>
  </si>
  <si>
    <t>$54,000</t>
  </si>
  <si>
    <t>$38,900</t>
  </si>
  <si>
    <t>&lt;11</t>
  </si>
  <si>
    <t>$58,400</t>
  </si>
  <si>
    <t>$43,100</t>
  </si>
  <si>
    <t>$56,700</t>
  </si>
  <si>
    <t>$54,200</t>
  </si>
  <si>
    <t>$27,100</t>
  </si>
  <si>
    <t>$53,000</t>
  </si>
  <si>
    <t>$37,400</t>
  </si>
  <si>
    <t>$12,800</t>
  </si>
  <si>
    <t>$59,000</t>
  </si>
  <si>
    <t>$16,100</t>
  </si>
  <si>
    <t>$57,400</t>
  </si>
  <si>
    <t>$26,100</t>
  </si>
  <si>
    <t>$39,400</t>
  </si>
  <si>
    <t>$51,200</t>
  </si>
  <si>
    <t>$24,000</t>
  </si>
  <si>
    <t>$12,300</t>
  </si>
  <si>
    <t>$54,100</t>
  </si>
  <si>
    <t>$23,300</t>
  </si>
  <si>
    <t>$42,300</t>
  </si>
  <si>
    <t>$63,400</t>
  </si>
  <si>
    <t>$32,100</t>
  </si>
  <si>
    <t>$47,300</t>
  </si>
  <si>
    <t>$18,900</t>
  </si>
  <si>
    <t>$69,000</t>
  </si>
  <si>
    <t>$35,600</t>
  </si>
  <si>
    <t>$48,900</t>
  </si>
  <si>
    <t>$17,700</t>
  </si>
  <si>
    <t>$59,300</t>
  </si>
  <si>
    <t>$31,500</t>
  </si>
  <si>
    <t>$44,200</t>
  </si>
  <si>
    <t>$44,800</t>
  </si>
  <si>
    <t>$56,200</t>
  </si>
  <si>
    <t>$24,600</t>
  </si>
  <si>
    <t>$43,200</t>
  </si>
  <si>
    <t>$16,200</t>
  </si>
  <si>
    <t>$62,500</t>
  </si>
  <si>
    <t>$32,000</t>
  </si>
  <si>
    <t>$46,700</t>
  </si>
  <si>
    <t>QLD - Other</t>
  </si>
  <si>
    <t>$60,200</t>
  </si>
  <si>
    <t>$40,900</t>
  </si>
  <si>
    <t>$18,300</t>
  </si>
  <si>
    <t>$30,900</t>
  </si>
  <si>
    <t>$40,400</t>
  </si>
  <si>
    <t>$18,100</t>
  </si>
  <si>
    <t>$55,600</t>
  </si>
  <si>
    <t>$33,800</t>
  </si>
  <si>
    <t>$27,200</t>
  </si>
  <si>
    <t>$38,000</t>
  </si>
  <si>
    <t>$17,200</t>
  </si>
  <si>
    <t>$59,600</t>
  </si>
  <si>
    <t>$32,200</t>
  </si>
  <si>
    <t>$42,000</t>
  </si>
  <si>
    <t>$56,800</t>
  </si>
  <si>
    <t>$17,400</t>
  </si>
  <si>
    <t>$65,200</t>
  </si>
  <si>
    <t>$34,400</t>
  </si>
  <si>
    <t>$29,900</t>
  </si>
  <si>
    <t>$40,600</t>
  </si>
  <si>
    <t>$17,100</t>
  </si>
  <si>
    <t>$70,000</t>
  </si>
  <si>
    <t>$37,600</t>
  </si>
  <si>
    <t>$63,100</t>
  </si>
  <si>
    <t>$35,800</t>
  </si>
  <si>
    <t>$44,000</t>
  </si>
  <si>
    <t>$21,400</t>
  </si>
  <si>
    <t>$71,200</t>
  </si>
  <si>
    <t>$49,600</t>
  </si>
  <si>
    <t>$22,100</t>
  </si>
  <si>
    <t>$58,900</t>
  </si>
  <si>
    <t>$37,800</t>
  </si>
  <si>
    <t>$14,000</t>
  </si>
  <si>
    <t>$59,100</t>
  </si>
  <si>
    <t>$34,300</t>
  </si>
  <si>
    <t>$33,400</t>
  </si>
  <si>
    <t>$16,300</t>
  </si>
  <si>
    <t>WA - Other</t>
  </si>
  <si>
    <t>$12,600</t>
  </si>
  <si>
    <t>$25,200</t>
  </si>
  <si>
    <t>$36,400</t>
  </si>
  <si>
    <t>$22,000</t>
  </si>
  <si>
    <t>$32,300</t>
  </si>
  <si>
    <t>$12,200</t>
  </si>
  <si>
    <t>$30,600</t>
  </si>
  <si>
    <t>$41,000</t>
  </si>
  <si>
    <t>$33,600</t>
  </si>
  <si>
    <t>$36,300</t>
  </si>
  <si>
    <t>$15,300</t>
  </si>
  <si>
    <t>$57,700</t>
  </si>
  <si>
    <t>$36,500</t>
  </si>
  <si>
    <t>$29,400</t>
  </si>
  <si>
    <t>$14,100</t>
  </si>
  <si>
    <t>$61,400</t>
  </si>
  <si>
    <t>$15,000</t>
  </si>
  <si>
    <t>$47,200</t>
  </si>
  <si>
    <t>$23,900</t>
  </si>
  <si>
    <t>$10,500</t>
  </si>
  <si>
    <t>$46,400</t>
  </si>
  <si>
    <t>$12,000</t>
  </si>
  <si>
    <t>$53,400</t>
  </si>
  <si>
    <t>$58,600</t>
  </si>
  <si>
    <t>$28,500</t>
  </si>
  <si>
    <t>$27,600</t>
  </si>
  <si>
    <t>$33,700</t>
  </si>
  <si>
    <t>$14,500</t>
  </si>
  <si>
    <t>SA - Other</t>
  </si>
  <si>
    <t>$51,300</t>
  </si>
  <si>
    <t>$37,900</t>
  </si>
  <si>
    <t>$11,700</t>
  </si>
  <si>
    <t>$39,500</t>
  </si>
  <si>
    <t>$61,900</t>
  </si>
  <si>
    <t>$41,600</t>
  </si>
  <si>
    <t>$18,000</t>
  </si>
  <si>
    <t>$17,600</t>
  </si>
  <si>
    <t>$48,700</t>
  </si>
  <si>
    <t>$24,100</t>
  </si>
  <si>
    <t>$14,300</t>
  </si>
  <si>
    <t>$56,900</t>
  </si>
  <si>
    <t>TAS - Other</t>
  </si>
  <si>
    <t>$31,600</t>
  </si>
  <si>
    <t>$6,400</t>
  </si>
  <si>
    <t>$48,000</t>
  </si>
  <si>
    <t>$34,700</t>
  </si>
  <si>
    <t>$14,900</t>
  </si>
  <si>
    <t>$</t>
  </si>
  <si>
    <t>$69,900</t>
  </si>
  <si>
    <t>$32,800</t>
  </si>
  <si>
    <t>$49,700</t>
  </si>
  <si>
    <t>$22,400</t>
  </si>
  <si>
    <t>$70,300</t>
  </si>
  <si>
    <t>$110,700</t>
  </si>
  <si>
    <t>$50,100</t>
  </si>
  <si>
    <t>$68,300</t>
  </si>
  <si>
    <t>$28,400</t>
  </si>
  <si>
    <t>$20,500</t>
  </si>
  <si>
    <t>$47,000</t>
  </si>
  <si>
    <t>$95,300</t>
  </si>
  <si>
    <t>$47,100</t>
  </si>
  <si>
    <t>$26,300</t>
  </si>
  <si>
    <t>$77,800</t>
  </si>
  <si>
    <t>$42,500</t>
  </si>
  <si>
    <t>NT - Other</t>
  </si>
  <si>
    <t>$44,400</t>
  </si>
  <si>
    <t>$46,300</t>
  </si>
  <si>
    <t>$97,100</t>
  </si>
  <si>
    <t>$43,300</t>
  </si>
  <si>
    <t>$21,900</t>
  </si>
  <si>
    <t>$73,800</t>
  </si>
  <si>
    <t>$36,900</t>
  </si>
  <si>
    <t>$27,900</t>
  </si>
  <si>
    <t>$17,300</t>
  </si>
  <si>
    <t>$75,200</t>
  </si>
  <si>
    <t>$59,900</t>
  </si>
  <si>
    <t>$20,700</t>
  </si>
  <si>
    <t>$75,300</t>
  </si>
  <si>
    <t>$28,800</t>
  </si>
  <si>
    <t>$59,500</t>
  </si>
  <si>
    <t>$19,700</t>
  </si>
  <si>
    <t>$68,200</t>
  </si>
  <si>
    <t>$25,300</t>
  </si>
  <si>
    <t>$53,900</t>
  </si>
  <si>
    <t>$18,200</t>
  </si>
  <si>
    <t>$79,900</t>
  </si>
  <si>
    <t>$50,900</t>
  </si>
  <si>
    <t>$78,400</t>
  </si>
  <si>
    <t>$24,800</t>
  </si>
  <si>
    <t>$71,800</t>
  </si>
  <si>
    <t>$56,400</t>
  </si>
  <si>
    <t>$17,900</t>
  </si>
  <si>
    <t>$71,600</t>
  </si>
  <si>
    <t>$72,600</t>
  </si>
  <si>
    <t>$24,900</t>
  </si>
  <si>
    <t>$86,500</t>
  </si>
  <si>
    <t>$33,000</t>
  </si>
  <si>
    <t>$68,700</t>
  </si>
  <si>
    <t>$75,500</t>
  </si>
  <si>
    <t>$81,400</t>
  </si>
  <si>
    <t>$33,500</t>
  </si>
  <si>
    <t>$65,000</t>
  </si>
  <si>
    <t>$71,000</t>
  </si>
  <si>
    <t>$60,600</t>
  </si>
  <si>
    <t>$22,700</t>
  </si>
  <si>
    <t>$65,600</t>
  </si>
  <si>
    <t>$48,600</t>
  </si>
  <si>
    <t>$19,000</t>
  </si>
  <si>
    <t>$80,200</t>
  </si>
  <si>
    <t>$42,900</t>
  </si>
  <si>
    <t>$79,200</t>
  </si>
  <si>
    <t>$75,000</t>
  </si>
  <si>
    <t>$69,300</t>
  </si>
  <si>
    <t>$52,300</t>
  </si>
  <si>
    <t>$20,100</t>
  </si>
  <si>
    <t>$67,500</t>
  </si>
  <si>
    <t>$49,500</t>
  </si>
  <si>
    <t>$15,700</t>
  </si>
  <si>
    <t>$42,700</t>
  </si>
  <si>
    <t>$13,100</t>
  </si>
  <si>
    <t>$74,400</t>
  </si>
  <si>
    <t>$63,600</t>
  </si>
  <si>
    <t>$31,200</t>
  </si>
  <si>
    <t>$45,100</t>
  </si>
  <si>
    <t>$69,600</t>
  </si>
  <si>
    <t>$50,300</t>
  </si>
  <si>
    <t>$83,600</t>
  </si>
  <si>
    <t>$37,300</t>
  </si>
  <si>
    <t>$21,100</t>
  </si>
  <si>
    <t>$33,900</t>
  </si>
  <si>
    <t>$53,500</t>
  </si>
  <si>
    <t>$20,200</t>
  </si>
  <si>
    <t>$62,400</t>
  </si>
  <si>
    <t>$49,200</t>
  </si>
  <si>
    <t>$77,200</t>
  </si>
  <si>
    <t>$57,800</t>
  </si>
  <si>
    <t>$21,500</t>
  </si>
  <si>
    <t>$67,400</t>
  </si>
  <si>
    <t>$52,100</t>
  </si>
  <si>
    <t>$62,900</t>
  </si>
  <si>
    <t>$49,100</t>
  </si>
  <si>
    <t>$64,800</t>
  </si>
  <si>
    <t>$59,200</t>
  </si>
  <si>
    <t>$28,000</t>
  </si>
  <si>
    <t>$66,100</t>
  </si>
  <si>
    <t>$30,200</t>
  </si>
  <si>
    <t>$70,800</t>
  </si>
  <si>
    <t>$20,400</t>
  </si>
  <si>
    <t>$30,400</t>
  </si>
  <si>
    <t>$73,100</t>
  </si>
  <si>
    <t>$55,900</t>
  </si>
  <si>
    <t>$29,700</t>
  </si>
  <si>
    <t>$50,200</t>
  </si>
  <si>
    <t>$13,800</t>
  </si>
  <si>
    <t>$79,700</t>
  </si>
  <si>
    <t>$77,500</t>
  </si>
  <si>
    <t>$28,600</t>
  </si>
  <si>
    <t>$58,300</t>
  </si>
  <si>
    <t>$64,600</t>
  </si>
  <si>
    <t>$46,200</t>
  </si>
  <si>
    <t>$13,200</t>
  </si>
  <si>
    <t>$70,900</t>
  </si>
  <si>
    <t>$24,700</t>
  </si>
  <si>
    <t>$78,900</t>
  </si>
  <si>
    <t>$20,900</t>
  </si>
  <si>
    <t>$89,300</t>
  </si>
  <si>
    <t>$66,600</t>
  </si>
  <si>
    <t>$19,800</t>
  </si>
  <si>
    <t>$59,700</t>
  </si>
  <si>
    <t>$21,300</t>
  </si>
  <si>
    <t>$73,900</t>
  </si>
  <si>
    <t>$60,100</t>
  </si>
  <si>
    <t>$72,800</t>
  </si>
  <si>
    <t>$78,800</t>
  </si>
  <si>
    <t>$35,000</t>
  </si>
  <si>
    <t>$77,300</t>
  </si>
  <si>
    <t>$82,600</t>
  </si>
  <si>
    <t>$34,600</t>
  </si>
  <si>
    <t>$21,000</t>
  </si>
  <si>
    <t>$62,700</t>
  </si>
  <si>
    <t>$36,000</t>
  </si>
  <si>
    <t>$68,900</t>
  </si>
  <si>
    <t>$29,000</t>
  </si>
  <si>
    <t>$50,700</t>
  </si>
  <si>
    <t>$74,900</t>
  </si>
  <si>
    <t>$67,900</t>
  </si>
  <si>
    <t>$83,200</t>
  </si>
  <si>
    <t>$71,500</t>
  </si>
  <si>
    <t>$31,400</t>
  </si>
  <si>
    <t>$50,500</t>
  </si>
  <si>
    <t>$83,500</t>
  </si>
  <si>
    <t>$49,400</t>
  </si>
  <si>
    <t>$87,600</t>
  </si>
  <si>
    <t>$24,300</t>
  </si>
  <si>
    <t>$91,900</t>
  </si>
  <si>
    <t>$68,000</t>
  </si>
  <si>
    <t>$70,500</t>
  </si>
  <si>
    <t>$65,900</t>
  </si>
  <si>
    <t>$39,800</t>
  </si>
  <si>
    <t>$70,400</t>
  </si>
  <si>
    <t>$27,300</t>
  </si>
  <si>
    <t>$56,000</t>
  </si>
  <si>
    <t>$22,900</t>
  </si>
  <si>
    <t>$45,300</t>
  </si>
  <si>
    <t>$12,700</t>
  </si>
  <si>
    <t>$54,300</t>
  </si>
  <si>
    <t>$22,600</t>
  </si>
  <si>
    <t>$38,500</t>
  </si>
  <si>
    <t>$31,700</t>
  </si>
  <si>
    <t>$64,700</t>
  </si>
  <si>
    <t>$34,800</t>
  </si>
  <si>
    <t>$46,600</t>
  </si>
  <si>
    <t>$76,900</t>
  </si>
  <si>
    <t>$46,800</t>
  </si>
  <si>
    <t>$15,800</t>
  </si>
  <si>
    <t>$74,300</t>
  </si>
  <si>
    <t>$25,700</t>
  </si>
  <si>
    <t>$47,600</t>
  </si>
  <si>
    <t>$13,400</t>
  </si>
  <si>
    <t>$68,400</t>
  </si>
  <si>
    <t>$57,600</t>
  </si>
  <si>
    <t>$76,800</t>
  </si>
  <si>
    <t>$62,000</t>
  </si>
  <si>
    <t>$58,500</t>
  </si>
  <si>
    <t>$38,700</t>
  </si>
  <si>
    <t>$84,800</t>
  </si>
  <si>
    <t>$66,400</t>
  </si>
  <si>
    <t>$19,900</t>
  </si>
  <si>
    <t>$83,700</t>
  </si>
  <si>
    <t>$63,800</t>
  </si>
  <si>
    <t>$20,800</t>
  </si>
  <si>
    <t>$90,200</t>
  </si>
  <si>
    <t>$71,300</t>
  </si>
  <si>
    <t>$16,000</t>
  </si>
  <si>
    <t>$93,000</t>
  </si>
  <si>
    <t>$38,600</t>
  </si>
  <si>
    <t>$67,600</t>
  </si>
  <si>
    <t>$118,400</t>
  </si>
  <si>
    <t>$93,700</t>
  </si>
  <si>
    <t>$106,700</t>
  </si>
  <si>
    <t>$70,700</t>
  </si>
  <si>
    <t>$201,000</t>
  </si>
  <si>
    <t>$65,700</t>
  </si>
  <si>
    <t>$156,600</t>
  </si>
  <si>
    <t>$40,700</t>
  </si>
  <si>
    <t>$102,600</t>
  </si>
  <si>
    <t>$26,200</t>
  </si>
  <si>
    <t>$102,500</t>
  </si>
  <si>
    <t>$57,100</t>
  </si>
  <si>
    <t>$165,700</t>
  </si>
  <si>
    <t>$140,000</t>
  </si>
  <si>
    <t>$89,600</t>
  </si>
  <si>
    <t>OT</t>
  </si>
  <si>
    <t xml:space="preserve">NSW </t>
  </si>
  <si>
    <t>NSW  - Hunter New England</t>
  </si>
  <si>
    <t>NSW  - Central Coast</t>
  </si>
  <si>
    <t>NSW  - Far West</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</si>
  <si>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</si>
  <si>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</si>
  <si>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</si>
  <si>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</si>
  <si>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</si>
  <si>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</si>
  <si>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</si>
  <si>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</si>
  <si>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</si>
  <si>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</si>
  <si>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</si>
  <si>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</si>
  <si>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Service districts are defined by the current address the participant resides in. ‘Other’ includes participants where the service district information is missing.</t>
  </si>
  <si>
    <t>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</si>
  <si>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Capacity building supports enable participants to build their independence and skills. Participant budgets are allocated at a support category level and must be used to achieve the goals set out in the participant’s plan.</t>
  </si>
  <si>
    <t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t>
  </si>
  <si>
    <t>The phasing date shown for Hunter New England is for the Hunter Trial Site.</t>
  </si>
  <si>
    <t>Since the phasing schedule for South Australia is by age, each service district in the state has the phasing date Jul-13.</t>
  </si>
  <si>
    <t>Since the phasing schedule for Tasmania is by age, each service district in the state has the phasing date Jul-13.</t>
  </si>
  <si>
    <t>Other Territories includes Norfolk Island, Christmas Island and the Cocos (Keeling) Islands.</t>
  </si>
  <si>
    <t>Average annualised committed supports are derived from total annualised committed supports in the current plans of active participants at 31 December 2022. Average payments are derived from total payments paid over the 12 months to 31 December 2022, divided by the average number of active participants between the start and end of the 12 months. They have been rounded to the nearest hundred dollars. Figures are not shown if there is insufficient data in the group.</t>
  </si>
  <si>
    <t>Participation rate refers to the proportion of general population that are NDIS participants.</t>
  </si>
  <si>
    <t>Ibid.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</si>
</sst>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0.0%"/>
  </numFmts>
  <fonts count="28" x14ac:knownFonts="1">
    <font>
      <sz val="11"/>
      <color theme="1"/>
      <name val="Calibri"/>
      <family val="2"/>
      <scheme val="minor"/>
    </font>
    <font>
      <sz val="11"/>
      <color theme="1"/>
      <name val="Calibri"/>
      <family val="2"/>
      <scheme val="minor"/>
    </font>
    <font>
      <sz val="11"/>
      <color rgb="FFFF0000"/>
      <name val="Calibri"/>
      <family val="2"/>
      <scheme val="minor"/>
    </font>
    <font>
      <sz val="10"/>
      <color theme="1"/>
      <name val="Arial"/>
      <family val="2"/>
    </font>
    <font>
      <sz val="10"/>
      <name val="Arial"/>
      <family val="2"/>
    </font>
    <font>
      <sz val="10"/>
      <color rgb="FFFF0000"/>
      <name val="Arial"/>
      <family val="2"/>
    </font>
    <font>
      <b/>
      <sz val="10"/>
      <color rgb="FFFFFFFF"/>
      <name val="Arial"/>
      <family val="2"/>
    </font>
    <font>
      <b/>
      <sz val="10"/>
      <color theme="0"/>
      <name val="Arial"/>
      <family val="2"/>
    </font>
    <font>
      <b/>
      <sz val="14"/>
      <color rgb="FFFFFFFF"/>
      <name val="Arial"/>
      <family val="2"/>
    </font>
    <font>
      <b/>
      <sz val="14"/>
      <name val="Arial"/>
      <family val="2"/>
    </font>
    <font>
      <b/>
      <sz val="12"/>
      <color rgb="FFFFFFFF"/>
      <name val="Arial"/>
      <family val="2"/>
    </font>
    <font>
      <sz val="9"/>
      <color theme="1"/>
      <name val="Arial"/>
      <family val="2"/>
    </font>
    <font>
      <sz val="20"/>
      <color rgb="FF6B2B77"/>
      <name val="Arial"/>
      <family val="2"/>
    </font>
    <font>
      <b/>
      <sz val="20"/>
      <color rgb="FF6B2B77"/>
      <name val="Arial"/>
      <family val="2"/>
    </font>
    <font>
      <u/>
      <sz val="11"/>
      <color theme="10"/>
      <name val="Calibri"/>
      <family val="2"/>
      <scheme val="minor"/>
    </font>
    <font>
      <sz val="6"/>
      <name val="Segoe UI"/>
      <family val="2"/>
    </font>
    <font>
      <sz val="11"/>
      <name val="Calibri"/>
      <family val="2"/>
      <scheme val="minor"/>
    </font>
    <font>
      <sz val="12"/>
      <color theme="1"/>
      <name val="Arial"/>
      <family val="2"/>
    </font>
    <font>
      <sz val="12"/>
      <color rgb="FFFFFFFF"/>
      <name val="Arial"/>
      <family val="2"/>
    </font>
    <font>
      <b/>
      <sz val="12"/>
      <color theme="1"/>
      <name val="Arial"/>
      <family val="2"/>
    </font>
    <font>
      <u/>
      <sz val="12"/>
      <color theme="10"/>
      <name val="Arial"/>
      <family val="2"/>
    </font>
    <font>
      <b/>
      <sz val="12"/>
      <color rgb="FF6B2976"/>
      <name val="Arial"/>
      <family val="2"/>
    </font>
    <font>
      <b/>
      <sz val="16"/>
      <color rgb="FF6B2B77"/>
      <name val="Arial"/>
      <family val="2"/>
    </font>
    <font>
      <sz val="16"/>
      <color rgb="FF6B2B77"/>
      <name val="Arial"/>
      <family val="2"/>
    </font>
    <font>
      <b/>
      <sz val="12"/>
      <color rgb="FF000000"/>
      <name val="Arial"/>
      <family val="2"/>
    </font>
    <font>
      <sz val="12"/>
      <color rgb="FF000000"/>
      <name val="Arial"/>
      <family val="2"/>
    </font>
    <font>
      <sz val="12"/>
      <name val="Arial"/>
      <family val="2"/>
    </font>
    <font>
      <b/>
      <sz val="12"/>
      <color theme="0"/>
      <name val="Arial"/>
      <family val="2"/>
    </font>
  </fonts>
  <fills count="4">
    <fill>
      <patternFill patternType="none"/>
    </fill>
    <fill>
      <patternFill patternType="gray125"/>
    </fill>
    <fill>
      <patternFill patternType="solid">
        <fgColor rgb="FF6B2976"/>
        <bgColor indexed="64"/>
      </patternFill>
    </fill>
    <fill>
      <patternFill patternType="solid">
        <fgColor theme="9" tint="0.3999755851924192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8">
    <xf numFmtId="0" fontId="0" fillId="0" borderId="0"/>
    <xf numFmtId="9" fontId="1" fillId="0" borderId="0" applyFont="0" applyFill="0" applyBorder="0" applyAlignment="0" applyProtection="0"/>
    <xf numFmtId="43" fontId="1" fillId="0" borderId="0" applyFont="0" applyFill="0" applyBorder="0" applyAlignment="0" applyProtection="0"/>
    <xf numFmtId="0" fontId="11" fillId="0" borderId="0"/>
    <xf numFmtId="9" fontId="1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4" fillId="0" borderId="0" applyNumberFormat="0" applyFill="0" applyBorder="0" applyAlignment="0" applyProtection="0"/>
  </cellStyleXfs>
  <cellXfs count="123">
    <xf numFmtId="0" fontId="0" fillId="0" borderId="0" xfId="0"/>
    <xf numFmtId="0" fontId="3" fillId="0" borderId="0" xfId="0" applyFont="1" applyAlignment="1">
      <alignment vertical="top"/>
    </xf>
    <xf numFmtId="0" fontId="3" fillId="0" borderId="0" xfId="0" applyFont="1"/>
    <xf numFmtId="0" fontId="3" fillId="0" borderId="0" xfId="0" applyFont="1" applyAlignment="1">
      <alignment vertical="top" wrapText="1"/>
    </xf>
    <xf numFmtId="0" fontId="3" fillId="0" borderId="5" xfId="0" applyFont="1" applyBorder="1" applyAlignment="1">
      <alignment vertical="top"/>
    </xf>
    <xf numFmtId="0" fontId="4" fillId="0" borderId="3" xfId="0" applyFont="1" applyBorder="1" applyAlignment="1">
      <alignment vertical="top" wrapText="1"/>
    </xf>
    <xf numFmtId="0" fontId="6" fillId="2" borderId="9" xfId="0" applyFont="1" applyFill="1" applyBorder="1" applyAlignment="1">
      <alignment vertical="top" wrapText="1"/>
    </xf>
    <xf numFmtId="0" fontId="7" fillId="2" borderId="10" xfId="0" applyFont="1" applyFill="1" applyBorder="1" applyAlignment="1">
      <alignment horizontal="center" vertical="top"/>
    </xf>
    <xf numFmtId="0" fontId="6" fillId="2" borderId="11" xfId="0" applyFont="1" applyFill="1" applyBorder="1" applyAlignment="1">
      <alignment horizontal="center" vertical="top"/>
    </xf>
    <xf numFmtId="0" fontId="4" fillId="0" borderId="0" xfId="0" applyFont="1" applyAlignment="1">
      <alignment horizontal="center" vertical="top"/>
    </xf>
    <xf numFmtId="0" fontId="5" fillId="0" borderId="0" xfId="0" applyFont="1" applyAlignment="1">
      <alignment vertical="top" wrapText="1"/>
    </xf>
    <xf numFmtId="0" fontId="8" fillId="2" borderId="0" xfId="0" applyFont="1" applyFill="1" applyAlignment="1">
      <alignment vertical="top"/>
    </xf>
    <xf numFmtId="0" fontId="8" fillId="2" borderId="0" xfId="0" applyFont="1" applyFill="1"/>
    <xf numFmtId="0" fontId="8" fillId="2" borderId="0" xfId="0" applyFont="1" applyFill="1" applyAlignment="1">
      <alignment vertical="top" wrapText="1"/>
    </xf>
    <xf numFmtId="0" fontId="9" fillId="2" borderId="0" xfId="0" applyFont="1" applyFill="1" applyAlignment="1">
      <alignment horizontal="center" vertical="top"/>
    </xf>
    <xf numFmtId="0" fontId="3" fillId="0" borderId="0" xfId="0" applyFont="1" applyAlignment="1">
      <alignment horizontal="left"/>
    </xf>
    <xf numFmtId="0" fontId="13" fillId="0" borderId="0" xfId="0" applyFont="1" applyAlignment="1">
      <alignment vertical="center"/>
    </xf>
    <xf numFmtId="0" fontId="9" fillId="2" borderId="0" xfId="0" applyFont="1" applyFill="1" applyAlignment="1">
      <alignment vertical="top"/>
    </xf>
    <xf numFmtId="0" fontId="15" fillId="0" borderId="0" xfId="0" applyFont="1"/>
    <xf numFmtId="0" fontId="2" fillId="0" borderId="0" xfId="0" applyFont="1"/>
    <xf numFmtId="0" fontId="16" fillId="0" borderId="0" xfId="0" applyFont="1"/>
    <xf numFmtId="0" fontId="4" fillId="0" borderId="0" xfId="0" applyFont="1" applyAlignment="1">
      <alignment vertical="top"/>
    </xf>
    <xf numFmtId="0" fontId="3" fillId="3" borderId="0" xfId="0" applyFont="1" applyFill="1" applyAlignment="1">
      <alignment vertical="top"/>
    </xf>
    <xf numFmtId="0" fontId="17" fillId="0" borderId="0" xfId="0" applyFont="1"/>
    <xf numFmtId="0" fontId="18" fillId="2" borderId="0" xfId="0" applyFont="1" applyFill="1"/>
    <xf numFmtId="0" fontId="19" fillId="0" borderId="0" xfId="0" applyFont="1"/>
    <xf numFmtId="0" fontId="20" fillId="0" borderId="0" xfId="7" applyFont="1" applyAlignment="1"/>
    <xf numFmtId="0" fontId="19" fillId="0" borderId="0" xfId="0" applyFont="1" applyAlignment="1">
      <alignment horizontal="left" vertical="center"/>
    </xf>
    <xf numFmtId="0" fontId="21" fillId="0" borderId="0" xfId="0" applyFont="1"/>
    <xf numFmtId="0" fontId="10" fillId="2" borderId="0" xfId="0" applyFont="1" applyFill="1"/>
    <xf numFmtId="0" fontId="12" fillId="0" borderId="0" xfId="0" applyFont="1" applyAlignment="1">
      <alignment vertical="top" wrapText="1"/>
    </xf>
    <xf numFmtId="0" fontId="22" fillId="0" borderId="0" xfId="0" applyFont="1" applyAlignment="1">
      <alignment vertical="center"/>
    </xf>
    <xf numFmtId="0" fontId="23" fillId="0" borderId="0" xfId="0" applyFont="1" applyAlignment="1">
      <alignment vertical="top" wrapText="1"/>
    </xf>
    <xf numFmtId="0" fontId="17" fillId="0" borderId="0" xfId="0" applyFont="1" applyAlignment="1">
      <alignment wrapText="1"/>
    </xf>
    <xf numFmtId="0" fontId="10" fillId="2" borderId="2" xfId="0" applyFont="1" applyFill="1" applyBorder="1" applyAlignment="1">
      <alignment vertical="center"/>
    </xf>
    <xf numFmtId="0" fontId="10" fillId="2" borderId="0" xfId="0" applyFont="1" applyFill="1" applyAlignment="1">
      <alignment horizontal="center" vertical="center" wrapText="1"/>
    </xf>
    <xf numFmtId="0" fontId="10" fillId="2" borderId="4" xfId="0" applyFont="1" applyFill="1" applyBorder="1" applyAlignment="1">
      <alignment horizontal="center" vertical="center" textRotation="90" wrapText="1"/>
    </xf>
    <xf numFmtId="0" fontId="10" fillId="2" borderId="1" xfId="0" applyFont="1" applyFill="1" applyBorder="1" applyAlignment="1">
      <alignment horizontal="center" vertical="center" textRotation="90" wrapText="1"/>
    </xf>
    <xf numFmtId="0" fontId="10" fillId="2" borderId="5" xfId="0" applyFont="1" applyFill="1" applyBorder="1" applyAlignment="1">
      <alignment horizontal="center" vertical="center" textRotation="90" wrapText="1"/>
    </xf>
    <xf numFmtId="0" fontId="24" fillId="0" borderId="10" xfId="0" applyFont="1" applyBorder="1" applyAlignment="1">
      <alignment vertical="center"/>
    </xf>
    <xf numFmtId="17" fontId="24" fillId="0" borderId="10" xfId="0" applyNumberFormat="1" applyFont="1" applyBorder="1" applyAlignment="1">
      <alignment horizontal="center" vertical="center"/>
    </xf>
    <xf numFmtId="3" fontId="24" fillId="0" borderId="4" xfId="0" applyNumberFormat="1" applyFont="1" applyBorder="1" applyAlignment="1">
      <alignment horizontal="center" vertical="center"/>
    </xf>
    <xf numFmtId="9" fontId="24" fillId="0" borderId="1" xfId="0" applyNumberFormat="1" applyFont="1" applyBorder="1" applyAlignment="1">
      <alignment horizontal="center" vertical="center"/>
    </xf>
    <xf numFmtId="3" fontId="24" fillId="0" borderId="2" xfId="0" applyNumberFormat="1" applyFont="1" applyBorder="1" applyAlignment="1">
      <alignment horizontal="center" vertical="center"/>
    </xf>
    <xf numFmtId="0" fontId="17" fillId="0" borderId="7" xfId="0" applyFont="1" applyBorder="1" applyAlignment="1">
      <alignment vertical="center"/>
    </xf>
    <xf numFmtId="17" fontId="25" fillId="0" borderId="7" xfId="0" applyNumberFormat="1" applyFont="1" applyBorder="1" applyAlignment="1">
      <alignment horizontal="center" vertical="center"/>
    </xf>
    <xf numFmtId="3" fontId="25" fillId="0" borderId="5" xfId="0" applyNumberFormat="1" applyFont="1" applyBorder="1" applyAlignment="1">
      <alignment horizontal="center" vertical="center"/>
    </xf>
    <xf numFmtId="9" fontId="25" fillId="0" borderId="3" xfId="0" applyNumberFormat="1" applyFont="1" applyBorder="1" applyAlignment="1">
      <alignment horizontal="center" vertical="center"/>
    </xf>
    <xf numFmtId="3" fontId="25" fillId="0" borderId="0" xfId="0" applyNumberFormat="1" applyFont="1" applyAlignment="1">
      <alignment horizontal="center" vertical="center"/>
    </xf>
    <xf numFmtId="3" fontId="24" fillId="0" borderId="0" xfId="0" applyNumberFormat="1" applyFont="1" applyAlignment="1">
      <alignment horizontal="center" vertical="center"/>
    </xf>
    <xf numFmtId="0" fontId="25" fillId="0" borderId="0" xfId="0" applyFont="1" applyAlignment="1">
      <alignment vertical="center"/>
    </xf>
    <xf numFmtId="17" fontId="25" fillId="0" borderId="0" xfId="0" applyNumberFormat="1" applyFont="1" applyAlignment="1">
      <alignment horizontal="center" vertical="center"/>
    </xf>
    <xf numFmtId="0" fontId="25" fillId="0" borderId="2" xfId="0" applyFont="1" applyBorder="1" applyAlignment="1">
      <alignment vertical="center"/>
    </xf>
    <xf numFmtId="0" fontId="17" fillId="0" borderId="2" xfId="0" applyFont="1" applyBorder="1" applyAlignment="1">
      <alignment horizontal="center" vertical="center"/>
    </xf>
    <xf numFmtId="3" fontId="25" fillId="0" borderId="4" xfId="0" applyNumberFormat="1" applyFont="1" applyBorder="1" applyAlignment="1">
      <alignment horizontal="center" vertical="center"/>
    </xf>
    <xf numFmtId="9" fontId="25" fillId="0" borderId="1" xfId="0" applyNumberFormat="1" applyFont="1" applyBorder="1" applyAlignment="1">
      <alignment horizontal="center" vertical="center"/>
    </xf>
    <xf numFmtId="3" fontId="25" fillId="0" borderId="2" xfId="0" applyNumberFormat="1" applyFont="1" applyBorder="1" applyAlignment="1">
      <alignment horizontal="center" vertical="center"/>
    </xf>
    <xf numFmtId="0" fontId="17" fillId="0" borderId="1" xfId="0" applyFont="1" applyBorder="1" applyAlignment="1">
      <alignment horizontal="center" vertical="center"/>
    </xf>
    <xf numFmtId="0" fontId="25" fillId="0" borderId="7" xfId="0" applyFont="1" applyBorder="1" applyAlignment="1">
      <alignment vertical="center"/>
    </xf>
    <xf numFmtId="3" fontId="24" fillId="0" borderId="11" xfId="0" applyNumberFormat="1" applyFont="1" applyBorder="1" applyAlignment="1">
      <alignment horizontal="center" vertical="center"/>
    </xf>
    <xf numFmtId="9" fontId="24" fillId="0" borderId="9" xfId="0" applyNumberFormat="1" applyFont="1" applyBorder="1" applyAlignment="1">
      <alignment horizontal="center" vertical="center"/>
    </xf>
    <xf numFmtId="3" fontId="24" fillId="0" borderId="10" xfId="0" applyNumberFormat="1" applyFont="1" applyBorder="1" applyAlignment="1">
      <alignment horizontal="center" vertical="center"/>
    </xf>
    <xf numFmtId="3" fontId="25" fillId="0" borderId="8" xfId="0" applyNumberFormat="1" applyFont="1" applyBorder="1" applyAlignment="1">
      <alignment horizontal="center" vertical="center"/>
    </xf>
    <xf numFmtId="9" fontId="25" fillId="0" borderId="6" xfId="0" applyNumberFormat="1" applyFont="1" applyBorder="1" applyAlignment="1">
      <alignment horizontal="center" vertical="center"/>
    </xf>
    <xf numFmtId="3" fontId="25" fillId="0" borderId="7" xfId="0" applyNumberFormat="1" applyFont="1" applyBorder="1" applyAlignment="1">
      <alignment horizontal="center" vertical="center"/>
    </xf>
    <xf numFmtId="3" fontId="24" fillId="0" borderId="7" xfId="0" applyNumberFormat="1" applyFont="1" applyBorder="1" applyAlignment="1">
      <alignment horizontal="center" vertical="center"/>
    </xf>
    <xf numFmtId="9" fontId="17" fillId="0" borderId="1" xfId="1" applyFont="1" applyBorder="1" applyAlignment="1">
      <alignment horizontal="center" vertical="center"/>
    </xf>
    <xf numFmtId="0" fontId="24" fillId="0" borderId="10" xfId="0" applyFont="1" applyBorder="1" applyAlignment="1">
      <alignment horizontal="center" vertical="center"/>
    </xf>
    <xf numFmtId="0" fontId="19" fillId="0" borderId="1" xfId="0" applyFont="1" applyBorder="1" applyAlignment="1">
      <alignment horizontal="center" vertical="center"/>
    </xf>
    <xf numFmtId="0" fontId="25" fillId="0" borderId="10" xfId="0" applyFont="1" applyBorder="1" applyAlignment="1">
      <alignment vertical="center"/>
    </xf>
    <xf numFmtId="0" fontId="25" fillId="0" borderId="10" xfId="0" applyFont="1" applyBorder="1" applyAlignment="1">
      <alignment horizontal="center" vertical="center"/>
    </xf>
    <xf numFmtId="0" fontId="24" fillId="0" borderId="7" xfId="0" applyFont="1" applyBorder="1" applyAlignment="1">
      <alignment vertical="center"/>
    </xf>
    <xf numFmtId="0" fontId="24" fillId="0" borderId="7" xfId="0" applyFont="1" applyBorder="1" applyAlignment="1">
      <alignment horizontal="center" vertical="center"/>
    </xf>
    <xf numFmtId="3" fontId="24" fillId="0" borderId="5" xfId="0" applyNumberFormat="1" applyFont="1" applyBorder="1" applyAlignment="1">
      <alignment horizontal="center" vertical="center"/>
    </xf>
    <xf numFmtId="9" fontId="24" fillId="0" borderId="3" xfId="0" applyNumberFormat="1" applyFont="1" applyBorder="1" applyAlignment="1">
      <alignment horizontal="center" vertical="center"/>
    </xf>
    <xf numFmtId="0" fontId="10" fillId="2" borderId="1" xfId="0" applyFont="1" applyFill="1" applyBorder="1" applyAlignment="1">
      <alignment vertical="center"/>
    </xf>
    <xf numFmtId="0" fontId="24" fillId="0" borderId="9" xfId="0" applyFont="1" applyBorder="1" applyAlignment="1">
      <alignment vertical="center"/>
    </xf>
    <xf numFmtId="164" fontId="24" fillId="0" borderId="10" xfId="1" applyNumberFormat="1" applyFont="1" applyBorder="1" applyAlignment="1">
      <alignment horizontal="center" vertical="center"/>
    </xf>
    <xf numFmtId="164" fontId="19" fillId="0" borderId="10" xfId="1" applyNumberFormat="1" applyFont="1" applyBorder="1" applyAlignment="1">
      <alignment horizontal="center" vertical="center"/>
    </xf>
    <xf numFmtId="164" fontId="19" fillId="0" borderId="11" xfId="1" applyNumberFormat="1" applyFont="1" applyBorder="1" applyAlignment="1">
      <alignment horizontal="center" vertical="center"/>
    </xf>
    <xf numFmtId="0" fontId="25" fillId="0" borderId="6" xfId="0" applyFont="1" applyBorder="1" applyAlignment="1">
      <alignment vertical="center"/>
    </xf>
    <xf numFmtId="164" fontId="25" fillId="0" borderId="0" xfId="1" applyNumberFormat="1" applyFont="1" applyBorder="1" applyAlignment="1">
      <alignment horizontal="center" vertical="center"/>
    </xf>
    <xf numFmtId="164" fontId="17" fillId="0" borderId="0" xfId="1" applyNumberFormat="1" applyFont="1" applyBorder="1" applyAlignment="1">
      <alignment horizontal="center" vertical="center"/>
    </xf>
    <xf numFmtId="164" fontId="19" fillId="0" borderId="5" xfId="1" applyNumberFormat="1" applyFont="1" applyBorder="1" applyAlignment="1">
      <alignment horizontal="center" vertical="center"/>
    </xf>
    <xf numFmtId="0" fontId="25" fillId="0" borderId="3" xfId="0" applyFont="1" applyBorder="1" applyAlignment="1">
      <alignment vertical="center"/>
    </xf>
    <xf numFmtId="0" fontId="25" fillId="0" borderId="1" xfId="0" applyFont="1" applyBorder="1" applyAlignment="1">
      <alignment vertical="center"/>
    </xf>
    <xf numFmtId="164" fontId="25" fillId="0" borderId="7" xfId="1" applyNumberFormat="1" applyFont="1" applyBorder="1" applyAlignment="1">
      <alignment horizontal="center" vertical="center"/>
    </xf>
    <xf numFmtId="164" fontId="17" fillId="0" borderId="7" xfId="1" applyNumberFormat="1" applyFont="1" applyBorder="1" applyAlignment="1">
      <alignment horizontal="center" vertical="center"/>
    </xf>
    <xf numFmtId="164" fontId="19" fillId="0" borderId="8" xfId="1" applyNumberFormat="1" applyFont="1" applyBorder="1" applyAlignment="1">
      <alignment horizontal="center" vertical="center"/>
    </xf>
    <xf numFmtId="164" fontId="25" fillId="0" borderId="2" xfId="1" applyNumberFormat="1" applyFont="1" applyBorder="1" applyAlignment="1">
      <alignment horizontal="center" vertical="center"/>
    </xf>
    <xf numFmtId="164" fontId="17" fillId="0" borderId="2" xfId="1" applyNumberFormat="1" applyFont="1" applyBorder="1" applyAlignment="1">
      <alignment horizontal="center" vertical="center"/>
    </xf>
    <xf numFmtId="164" fontId="19" fillId="0" borderId="4" xfId="1" applyNumberFormat="1" applyFont="1" applyBorder="1" applyAlignment="1">
      <alignment horizontal="center" vertical="center"/>
    </xf>
    <xf numFmtId="0" fontId="25" fillId="0" borderId="9" xfId="0" applyFont="1" applyBorder="1" applyAlignment="1">
      <alignment vertical="center"/>
    </xf>
    <xf numFmtId="164" fontId="25" fillId="0" borderId="10" xfId="1" applyNumberFormat="1" applyFont="1" applyBorder="1" applyAlignment="1">
      <alignment horizontal="center" vertical="center"/>
    </xf>
    <xf numFmtId="164" fontId="17" fillId="0" borderId="10" xfId="1" applyNumberFormat="1" applyFont="1" applyBorder="1" applyAlignment="1">
      <alignment horizontal="center" vertical="center"/>
    </xf>
    <xf numFmtId="164" fontId="17" fillId="0" borderId="11" xfId="1" applyNumberFormat="1" applyFont="1" applyBorder="1" applyAlignment="1">
      <alignment horizontal="center" vertical="center"/>
    </xf>
    <xf numFmtId="0" fontId="24" fillId="0" borderId="6" xfId="0" applyFont="1" applyBorder="1" applyAlignment="1">
      <alignment vertical="center"/>
    </xf>
    <xf numFmtId="164" fontId="24" fillId="0" borderId="7" xfId="1" applyNumberFormat="1" applyFont="1" applyBorder="1" applyAlignment="1">
      <alignment horizontal="center" vertical="center"/>
    </xf>
    <xf numFmtId="164" fontId="19" fillId="0" borderId="7" xfId="1" applyNumberFormat="1" applyFont="1" applyBorder="1" applyAlignment="1">
      <alignment horizontal="center" vertical="center"/>
    </xf>
    <xf numFmtId="0" fontId="10" fillId="2" borderId="3" xfId="0" applyFont="1" applyFill="1" applyBorder="1" applyAlignment="1">
      <alignment vertical="center"/>
    </xf>
    <xf numFmtId="0" fontId="10" fillId="2" borderId="0" xfId="0" applyFont="1" applyFill="1" applyAlignment="1">
      <alignment vertical="center"/>
    </xf>
    <xf numFmtId="3" fontId="24" fillId="0" borderId="1" xfId="0" applyNumberFormat="1" applyFont="1" applyBorder="1" applyAlignment="1">
      <alignment horizontal="center" vertical="center"/>
    </xf>
    <xf numFmtId="0" fontId="17" fillId="0" borderId="7" xfId="0" applyFont="1" applyBorder="1"/>
    <xf numFmtId="3" fontId="25" fillId="0" borderId="3" xfId="0" applyNumberFormat="1" applyFont="1" applyBorder="1" applyAlignment="1">
      <alignment horizontal="center" vertical="center"/>
    </xf>
    <xf numFmtId="3" fontId="24" fillId="0" borderId="9" xfId="0" applyNumberFormat="1" applyFont="1" applyBorder="1" applyAlignment="1">
      <alignment horizontal="center" vertical="center"/>
    </xf>
    <xf numFmtId="3" fontId="25" fillId="0" borderId="10" xfId="0" applyNumberFormat="1" applyFont="1" applyBorder="1" applyAlignment="1">
      <alignment horizontal="center" vertical="center"/>
    </xf>
    <xf numFmtId="3" fontId="24" fillId="0" borderId="8" xfId="0" applyNumberFormat="1" applyFont="1" applyBorder="1" applyAlignment="1">
      <alignment horizontal="center" vertical="center"/>
    </xf>
    <xf numFmtId="3" fontId="24" fillId="0" borderId="6" xfId="0" applyNumberFormat="1" applyFont="1" applyBorder="1" applyAlignment="1">
      <alignment horizontal="center" vertical="center"/>
    </xf>
    <xf numFmtId="0" fontId="10" fillId="2" borderId="4"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5" xfId="0" applyFont="1" applyFill="1" applyBorder="1" applyAlignment="1">
      <alignment horizontal="center" vertical="center"/>
    </xf>
    <xf numFmtId="0" fontId="17" fillId="0" borderId="0" xfId="0" applyFont="1" applyAlignment="1"/>
    <xf numFmtId="0" fontId="27" fillId="2" borderId="2" xfId="0" applyFont="1" applyFill="1" applyBorder="1" applyAlignment="1">
      <alignment horizontal="center" vertical="center"/>
    </xf>
    <xf numFmtId="0" fontId="27" fillId="2" borderId="1" xfId="0" applyFont="1" applyFill="1" applyBorder="1" applyAlignment="1">
      <alignment horizontal="center" vertical="center"/>
    </xf>
    <xf numFmtId="0" fontId="20" fillId="0" borderId="0" xfId="7" applyFont="1"/>
    <xf numFmtId="0" fontId="3" fillId="0" borderId="0" xfId="0" applyFont="1" applyAlignment="1">
      <alignment horizontal="left" vertical="top" wrapText="1"/>
    </xf>
    <xf numFmtId="0" fontId="20" fillId="0" borderId="0" xfId="7" applyFont="1" applyAlignment="1"/>
    <xf numFmtId="0" fontId="20" fillId="0" borderId="0" xfId="7" applyFont="1"/>
    <xf numFmtId="0" fontId="17" fillId="0" borderId="0" xfId="0" applyFont="1" applyAlignment="1">
      <alignment horizontal="left" vertical="center"/>
    </xf>
    <xf numFmtId="0" fontId="26" fillId="0" borderId="0" xfId="0" applyFont="1" applyAlignment="1">
      <alignment horizontal="left" wrapText="1"/>
    </xf>
    <xf numFmtId="0" fontId="26" fillId="0" borderId="0" xfId="0" applyFont="1" applyAlignment="1">
      <alignment horizontal="left" vertical="center" wrapText="1"/>
    </xf>
    <xf numFmtId="0" fontId="17" fillId="0" borderId="0" xfId="0" applyFont="1" applyAlignment="1">
      <alignment horizontal="left" vertical="center" wrapText="1"/>
    </xf>
    <xf numFmtId="0" fontId="17" fillId="0" borderId="0" xfId="0" applyFont="1"/>
  </cellXfs>
  <cellStyles count="8">
    <cellStyle name="Comma 2" xfId="2" xr:uid="{00000000-0005-0000-0000-000001000000}"/>
    <cellStyle name="Comma 2 2" xfId="6" xr:uid="{00000000-0005-0000-0000-000002000000}"/>
    <cellStyle name="Currency 2" xfId="5" xr:uid="{00000000-0005-0000-0000-000003000000}"/>
    <cellStyle name="Hyperlink" xfId="7" builtinId="8"/>
    <cellStyle name="Normal" xfId="0" builtinId="0"/>
    <cellStyle name="Normal 4" xfId="3" xr:uid="{00000000-0005-0000-0000-000006000000}"/>
    <cellStyle name="Percent" xfId="1" builtinId="5"/>
    <cellStyle name="Percent 2" xfId="4" xr:uid="{00000000-0005-0000-0000-000008000000}"/>
  </cellStyles>
  <dxfs count="81">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6B2976"/>
        </patternFill>
      </fill>
      <alignment horizontal="center" vertical="center" textRotation="0" wrapText="0" indent="0" justifyLastLine="0" shrinkToFit="0" readingOrder="0"/>
    </dxf>
    <dxf>
      <font>
        <color rgb="FF9C0006"/>
      </font>
      <fill>
        <patternFill>
          <bgColor rgb="FFFFC7CE"/>
        </patternFill>
      </fill>
    </dxf>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6B2976"/>
        </patternFill>
      </fill>
      <alignment horizontal="center" vertical="center" textRotation="0" wrapText="0" indent="0" justifyLastLine="0" shrinkToFit="0" readingOrder="0"/>
    </dxf>
    <dxf>
      <font>
        <color rgb="FF9C0006"/>
      </font>
      <fill>
        <patternFill>
          <bgColor rgb="FFFFC7CE"/>
        </patternFill>
      </fill>
    </dxf>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theme="0"/>
        <name val="Arial"/>
        <family val="2"/>
        <scheme val="none"/>
      </font>
      <fill>
        <patternFill patternType="solid">
          <fgColor indexed="64"/>
          <bgColor rgb="FF6B2976"/>
        </patternFill>
      </fill>
      <alignment horizontal="center" vertical="center" textRotation="0" wrapText="0" indent="0" justifyLastLine="0" shrinkToFit="0" readingOrder="0"/>
    </dxf>
    <dxf>
      <font>
        <color rgb="FF9C0006"/>
      </font>
      <fill>
        <patternFill>
          <bgColor rgb="FFFFC7CE"/>
        </patternFill>
      </fill>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alignment textRotation="0" wrapText="0" indent="0" justifyLastLine="0" shrinkToFit="0" readingOrder="0"/>
    </dxf>
    <dxf>
      <font>
        <color rgb="FF9C0006"/>
      </font>
      <fill>
        <patternFill>
          <bgColor rgb="FFFFC7CE"/>
        </patternFill>
      </fill>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color rgb="FF9C0006"/>
      </font>
      <fill>
        <patternFill>
          <bgColor rgb="FFFFC7CE"/>
        </patternFill>
      </fill>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color rgb="FF9C0006"/>
      </font>
      <fill>
        <patternFill>
          <bgColor rgb="FFFFC7CE"/>
        </patternFill>
      </fill>
    </dxf>
    <dxf>
      <font>
        <b val="0"/>
        <i val="0"/>
        <strike val="0"/>
        <condense val="0"/>
        <extend val="0"/>
        <outline val="0"/>
        <shadow val="0"/>
        <u/>
        <vertAlign val="baseline"/>
        <sz val="12"/>
        <color theme="1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general" vertical="bottom" textRotation="0" wrapText="0" indent="0" justifyLastLine="0" shrinkToFit="0" readingOrder="0"/>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poalternatestoragev2.file.core.windows.net\Secured\NDIA-ACTUARIES\Scheme_Actuary\02%20Governance\02%20NDIA%20governance\08%20COAG\220930%20-%20Quarterly%20report%2030%20September%202022\04%20Appendices\Template\COAG_App%20E-M.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WO760\AppData\Local\Microsoft\Windows\INetCache\Content.Outlook\M3A22Q6U\COAG_App_J.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oalternatestoragev2.file.core.windows.net\osashares\Secured\NDIA-ACTUARIES\Scheme_Actuary\02%20Governance\02%20NDIA%20governance\08%20COAG\Appendices_Curr\COAG_App%20N.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otnotes"/>
      <sheetName val="Names"/>
      <sheetName val="Export &gt;&gt;&gt;"/>
      <sheetName val="E"/>
      <sheetName val="F"/>
      <sheetName val="G"/>
      <sheetName val="H"/>
      <sheetName val="I"/>
      <sheetName val="J"/>
      <sheetName val="K"/>
      <sheetName val="L"/>
      <sheetName val="M"/>
    </sheetNames>
    <sheetDataSet>
      <sheetData sheetId="0">
        <row r="2">
          <cell r="D2" t="str">
            <v>Active providers refer to those who have received payment for supports provided to Agency-managed participants and plan managers.</v>
          </cell>
        </row>
      </sheetData>
      <sheetData sheetId="1" refreshError="1"/>
      <sheetData sheetId="2" refreshError="1"/>
      <sheetData sheetId="3">
        <row r="140">
          <cell r="AI140">
            <v>43738</v>
          </cell>
        </row>
      </sheetData>
      <sheetData sheetId="4" refreshError="1"/>
      <sheetData sheetId="5" refreshError="1"/>
      <sheetData sheetId="6">
        <row r="3">
          <cell r="D3" t="str">
            <v>Queensland</v>
          </cell>
        </row>
      </sheetData>
      <sheetData sheetId="7" refreshError="1"/>
      <sheetData sheetId="8" refreshError="1"/>
      <sheetData sheetId="9">
        <row r="3">
          <cell r="D3" t="str">
            <v>Tasmania</v>
          </cell>
        </row>
      </sheetData>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mes"/>
      <sheetName val="J"/>
      <sheetName val="Intro"/>
      <sheetName val="TableOfContents"/>
      <sheetName val="Figure1"/>
      <sheetName val="Figure2"/>
      <sheetName val="Figure3"/>
      <sheetName val="Figure4"/>
      <sheetName val="Figure5"/>
      <sheetName val="Figure6"/>
      <sheetName val="Figure7"/>
      <sheetName val="Figure8"/>
      <sheetName val="Figure10"/>
      <sheetName val="Figure12"/>
      <sheetName val="Figure13"/>
      <sheetName val="Figure14"/>
      <sheetName val="Figure15"/>
      <sheetName val="Figure16"/>
      <sheetName val="Figure17"/>
      <sheetName val="Figure18"/>
      <sheetName val="Figure19"/>
      <sheetName val="Figure20"/>
      <sheetName val="Figure21"/>
      <sheetName val="Figure22"/>
      <sheetName val="Figure23"/>
      <sheetName val="Footnotes"/>
      <sheetName val="Table1"/>
      <sheetName val="Table2"/>
      <sheetName val="Table3"/>
      <sheetName val="Table4"/>
      <sheetName val="Table5"/>
      <sheetName val="Table6"/>
      <sheetName val="Table7"/>
      <sheetName val="Table8"/>
      <sheetName val="Table9"/>
      <sheetName val="Table10"/>
      <sheetName val="Table11"/>
      <sheetName val="Table12"/>
      <sheetName val="Table13"/>
      <sheetName val="Table14"/>
      <sheetName val="Table15"/>
      <sheetName val="Table16"/>
      <sheetName val="Table17"/>
      <sheetName val="Table18"/>
      <sheetName val="Table19"/>
      <sheetName val="Table20"/>
      <sheetName val="Table21"/>
      <sheetName val="Table22"/>
      <sheetName val="Table23"/>
      <sheetName val="Table24"/>
      <sheetName val="Table27"/>
      <sheetName val="Table28"/>
      <sheetName val="Table29"/>
      <sheetName val="Table30"/>
      <sheetName val="Table31"/>
      <sheetName val="Table32"/>
      <sheetName val="Table33"/>
      <sheetName val="Table34"/>
      <sheetName val="Table35"/>
      <sheetName val="Table36"/>
      <sheetName val="Table37"/>
      <sheetName val="Table38"/>
      <sheetName val="Table39"/>
      <sheetName val="Table40"/>
      <sheetName val="Table41"/>
      <sheetName val="Table42"/>
      <sheetName val="Table43"/>
      <sheetName val="Table44"/>
      <sheetName val="Table45"/>
      <sheetName val="Table46"/>
      <sheetName val="Table47"/>
      <sheetName val="Table48"/>
      <sheetName val="Table49"/>
      <sheetName val="Table50"/>
      <sheetName val="Table51"/>
      <sheetName val="Table52"/>
      <sheetName val="Table53"/>
      <sheetName val="Table54"/>
      <sheetName val="Table55"/>
      <sheetName val="Table56"/>
      <sheetName val="Table58"/>
      <sheetName val="Table59"/>
      <sheetName val="Table60"/>
      <sheetName val="Table61"/>
      <sheetName val="Table62"/>
      <sheetName val="Table64"/>
      <sheetName val="Table65"/>
      <sheetName val="Table66"/>
      <sheetName val="Table67"/>
      <sheetName val="Table68"/>
      <sheetName val="Table72"/>
      <sheetName val="Table76"/>
      <sheetName val="Table80"/>
      <sheetName val="Table84"/>
      <sheetName val="Table88"/>
      <sheetName val="Table89"/>
      <sheetName val="Table90"/>
      <sheetName val="Table91"/>
      <sheetName val="Table92"/>
      <sheetName val="Table93"/>
      <sheetName val="Table94"/>
      <sheetName val="Table112"/>
      <sheetName val="Table113"/>
      <sheetName val="Table133"/>
      <sheetName val="Table134"/>
      <sheetName val="Table135"/>
      <sheetName val="Table136"/>
      <sheetName val="Table137"/>
      <sheetName val="Table138"/>
      <sheetName val="Table139"/>
      <sheetName val="Table140"/>
      <sheetName val="Table141"/>
      <sheetName val="Table142"/>
      <sheetName val="Table143"/>
      <sheetName val="Table144"/>
      <sheetName val="Table145"/>
      <sheetName val="Table146"/>
      <sheetName val="Table147"/>
      <sheetName val="Table148"/>
      <sheetName val="Table149"/>
      <sheetName val="Table150"/>
      <sheetName val="Table151"/>
      <sheetName val="Table152"/>
      <sheetName val="Table153"/>
      <sheetName val="Table154"/>
      <sheetName val="Table155"/>
      <sheetName val="Table156"/>
      <sheetName val="Table157"/>
      <sheetName val="Table158"/>
      <sheetName val="Table159"/>
      <sheetName val="Table160"/>
      <sheetName val="Table161"/>
      <sheetName val="Table162"/>
      <sheetName val="Table163"/>
      <sheetName val="Table164"/>
      <sheetName val="Table165"/>
      <sheetName val="Table166"/>
      <sheetName val="Table167"/>
      <sheetName val="Table168"/>
      <sheetName val="Table169"/>
      <sheetName val="Table170"/>
      <sheetName val="Table201"/>
    </sheetNames>
    <sheetDataSet>
      <sheetData sheetId="0" refreshError="1"/>
      <sheetData sheetId="1" refreshError="1"/>
      <sheetData sheetId="2" refreshError="1"/>
      <sheetData sheetId="3">
        <row r="4">
          <cell r="A4" t="str">
            <v>Table J.1 Active participants by quarter of entry – South Australia</v>
          </cell>
        </row>
        <row r="5">
          <cell r="A5" t="str">
            <v>Table J.2 Active participants by quarter of entry, plan and entry type – South Australia</v>
          </cell>
        </row>
        <row r="6">
          <cell r="A6" t="str">
            <v>Table J.3 People have left the Scheme since 1 July 2013 as at 30 September 2022 – South Australia</v>
          </cell>
        </row>
        <row r="7">
          <cell r="A7" t="str">
            <v>Table J.4 Cumulative numbers of active participants (including ECA) by services previously received – South Australia</v>
          </cell>
        </row>
        <row r="8">
          <cell r="A8" t="str">
            <v>Table J.5 Cumulative numbers of active participants by entry criteria into the Scheme – South Australia</v>
          </cell>
        </row>
        <row r="9">
          <cell r="A9" t="str">
            <v>Table J.6 Assessment of access by age group – South Australia</v>
          </cell>
        </row>
        <row r="10">
          <cell r="A10" t="str">
            <v>Table J.7 Assessment of access by age group and gender – South Australia</v>
          </cell>
        </row>
        <row r="11">
          <cell r="A11" t="str">
            <v>Table J.8 Assessment of access by primary disability group – South Australia</v>
          </cell>
        </row>
        <row r="12">
          <cell r="A12" t="str">
            <v>Table J.9 Assessment of access by primary disability group and gender – South Australia</v>
          </cell>
        </row>
        <row r="13">
          <cell r="A13" t="str">
            <v>Table J.10 Participant profile per quarter by Participants Identifying as First Nations Peoples – South Australia</v>
          </cell>
        </row>
        <row r="14">
          <cell r="A14" t="str">
            <v>Figure J.1 Number and proportion of First Nations Participants over time incrementally (left) and cumulatively (right) – South Australia</v>
          </cell>
        </row>
        <row r="15">
          <cell r="A15" t="str">
            <v>Table J.11 Participant profile per quarter by culturally and linguistically diverse (CALD) status – South Australia</v>
          </cell>
        </row>
        <row r="16">
          <cell r="A16" t="str">
            <v>Figure J.2 Number and proportion of culturally and linguistically diverse participants over time incrementally (left) and cumulatively (right) – South Australia</v>
          </cell>
        </row>
        <row r="17">
          <cell r="A17" t="str">
            <v>Table J.12 Number of active participants with an approved plan who are identified as Younger People in Residential Aged Care (YPIRAC) as at 30 September 2022 – South Australia</v>
          </cell>
        </row>
        <row r="18">
          <cell r="A18" t="str">
            <v>Table J.13 Number of active participants under 65 in residential aged care with an approved plan over time incrementally and cumulatively – South Australia</v>
          </cell>
        </row>
        <row r="19">
          <cell r="A19" t="str">
            <v>Table J.14 Participant profile per quarter by remoteness – South Australia</v>
          </cell>
        </row>
        <row r="20">
          <cell r="A20" t="str">
            <v>Figure J.3 Number and proportion of remote/very remote participants over time incrementally (left) and cumulatively (right) – South Australia</v>
          </cell>
        </row>
        <row r="21">
          <cell r="A21" t="str">
            <v>Table J.15 Participant profile per quarter by primary disability group – South Australia</v>
          </cell>
        </row>
        <row r="22">
          <cell r="A22" t="str">
            <v>Table J.16 Participant profile per quarter (participants in SIL) by primary disability group – South Australia</v>
          </cell>
        </row>
        <row r="23">
          <cell r="A23" t="str">
            <v>Table J.17 Participant profile per quarter (participants not in SIL) by primary disability group – South Australia</v>
          </cell>
        </row>
        <row r="24">
          <cell r="A24" t="str">
            <v>Figure J.4 Participant profile by primary disability group over time incrementally (left) and cumulatively (right) – South Australia</v>
          </cell>
        </row>
        <row r="25">
          <cell r="A25" t="str">
            <v>Table J.18 Participant profile per quarter by reported level of function – South Australia</v>
          </cell>
        </row>
        <row r="26">
          <cell r="A26" t="str">
            <v>Figure J.5 Participant profile by reported level of function over time incrementally (left) and cumulatively (right) – South Australia</v>
          </cell>
        </row>
        <row r="27">
          <cell r="A27" t="str">
            <v>Table J.19 Participant profile per quarter by age group – South Australia</v>
          </cell>
        </row>
        <row r="28">
          <cell r="A28" t="str">
            <v>Table J.20 Participant profile per quarter (participants in SIL) by age group – South Australia</v>
          </cell>
        </row>
        <row r="29">
          <cell r="A29" t="str">
            <v>Table J.21 Participant profile per quarter (participants not in SIL) by age group – South Australia</v>
          </cell>
        </row>
        <row r="30">
          <cell r="A30" t="str">
            <v>Figure J.6 Participant profile by age group over time incrementally (left) and cumulatively (right) – South Australia</v>
          </cell>
        </row>
        <row r="31">
          <cell r="A31" t="str">
            <v>Table J.22 Participant profile per quarter by gender – South Australia</v>
          </cell>
        </row>
        <row r="32">
          <cell r="A32" t="str">
            <v>Table J.23 Participant profile per quarter (participants in SIL) by gender – South Australia</v>
          </cell>
        </row>
        <row r="33">
          <cell r="A33" t="str">
            <v>Table J.24 Participant profile per quarter (participants not in SIL) by gender – South Australia</v>
          </cell>
        </row>
        <row r="34">
          <cell r="A34" t="str">
            <v>Figure J.7 Participant profile by gender over time incrementally (left) and cumulatively (right) – South Australia</v>
          </cell>
        </row>
        <row r="35">
          <cell r="A35" t="str">
            <v>Table J.25 Participation rates by age group and gender at 30 September 2022 – SA</v>
          </cell>
        </row>
        <row r="37">
          <cell r="A37" t="str">
            <v>Table J.27 Number of plan reassessments over time incrementally and cumulatively – South Australia</v>
          </cell>
        </row>
        <row r="39">
          <cell r="A39" t="str">
            <v>Table J.28 Number of baseline questionnaires completed by SFOF version – South Australia</v>
          </cell>
        </row>
        <row r="40">
          <cell r="A40" t="str">
            <v>Table J.29 Selected key baseline indicators for participants – Daily Living (DL) and Choice and Control (CC) – South Australia</v>
          </cell>
        </row>
        <row r="41">
          <cell r="A41" t="str">
            <v>Table J.30 Selected key baseline indicators for participants – Relationships (REL) and Social/Community Participation (S/CP) – South Australia</v>
          </cell>
        </row>
        <row r="42">
          <cell r="A42" t="str">
            <v>Table J.31 Selected key baseline indicators for participants – Lifelong Learning (LL), Work (WK), Home (HM) and Health and Wellbeing (HW) – South Australia</v>
          </cell>
        </row>
        <row r="43">
          <cell r="A43" t="str">
            <v>Table J.32 Selected key baseline indicators for families/carers of participants – South Australia</v>
          </cell>
        </row>
        <row r="44">
          <cell r="A44" t="str">
            <v>Table J.33 Results for “Has the NDIS helped?” questions answered at first plan reassessment, for SFOF version ‘Participant 0 to school’ (n=1,201) - participants who entered between 1 July 2016 and 30 September 2021 - South Australia</v>
          </cell>
        </row>
        <row r="45">
          <cell r="A45" t="str">
            <v>Table J.34 Results for “Has the NDIS helped?” questions answered at first plan reassessment, for SFOF version ‘Participant school to 14’ (n=2,497) - participants who entered between 1 July 2016 and 30 September 2021 - South Australia</v>
          </cell>
        </row>
        <row r="46">
          <cell r="A46" t="str">
            <v>Table J.35 Results for “Has the NDIS helped?” questions answered at first plan reassessment, for SFOF version ‘Participant 15 to 24’ (n=969) and ‘Participant 25 and over’ (n=4,656) - participants who entered between 1 July 2016 and 30 September 2021 - South Australia</v>
          </cell>
        </row>
        <row r="47">
          <cell r="A47" t="str">
            <v>Table J.36 Results for “Has the NDIS helped?” questions answered at first plan reassessment, for SFOF version ‘Family 0 to 14’ (n=3,772); and for SFOF versions ‘Family 15 to 24’ and 'Family 25 and over' combined (n=2,152) - participants who entered between 1 July 2016 and 30 September 2021 - South Australia</v>
          </cell>
        </row>
        <row r="48">
          <cell r="A48" t="str">
            <v>Table J.37 Results for “Has the NDIS helped?” questions answered at first and second plan reassessments, for SFOF version ‘Participant 0 to school’  (n=428) - participants who entered between 1 July 2016 and 30 September 2020</v>
          </cell>
        </row>
        <row r="49">
          <cell r="A49" t="str">
            <v>Table J.38 Results for “Has the NDIS helped?” questions answered at first and second plan reassessments, for SFOF version ‘Participant school to 14' (n=1,277) - participants who entered between 1 July 2016 and 30 September 2020</v>
          </cell>
        </row>
        <row r="50">
          <cell r="A50" t="str">
            <v>Table J.39 Results for “Has the NDIS helped?” questions answered at first and second plan reassessments, for SFOF versions ‘Participant 15 to 24'  (n=684) and ‘Participant 25 and over’ (n=2,379) - participants who entered between 1 July 2016 and 30 September 2020</v>
          </cell>
        </row>
        <row r="51">
          <cell r="A51" t="str">
            <v>Table J.40 Results for “Has the NDIS helped?” questions answered at first and second plan reassessments, for SFOF versions ‘Participant 15 to 24'  (n=684) and ‘Participant 25 and over’ (n=2,379) - participants who entered between 1 July 2016 and 30 September 2020</v>
          </cell>
        </row>
        <row r="52">
          <cell r="A52" t="str">
            <v>Table J.41 Results for “Has the NDIS helped?” questions answered at first and second plan reassessments, for SFOF version ‘Family 0 to 14’ (n=4,768); and for SFOF versions ‘Family 15 to 24’ and ‘Family 25 and over’ combined (n=1,864) - participants who entered between 1 July 2016 and 30 September 2020</v>
          </cell>
        </row>
        <row r="53">
          <cell r="A53" t="str">
            <v>Table J.42 Results for “Has the NDIS helped?” questions answered at first and second plan reassessments, for SFOF version ‘Family 15 to 24’ and ‘Family 25 and over’ combined (n=7,974) - participants who entered between 1 July 2016 and 30 September 2020 – South Australia</v>
          </cell>
        </row>
        <row r="54">
          <cell r="A54" t="str">
            <v>Table J.43 Results for “Has the NDIS helped?” questions answered at first (R1), second (R2) and third (R3) plan reassessments, for SFOF version ‘Participant 0 to school’ (n=311) - participants who entered between 1 July 2016 and 30 September 2019</v>
          </cell>
        </row>
        <row r="55">
          <cell r="A55" t="str">
            <v>Table J.44 Results for “Has the NDIS helped?” questions answered at first (R1), second (R2) and third (R3) plan reassessments, for SFOF version ‘Participant school to 14' (n=1,060) - participants who entered between 1 July 2016 and 30 September 2019</v>
          </cell>
        </row>
        <row r="56">
          <cell r="A56" t="str">
            <v>Table J.45 Results for “Has the NDIS helped?” questions answered at first (R1), second (R2) and third (R3) plan reassessments, for SFOF versions ‘Participant 15 to 24' (n=652) - participants who entered between 1 July 2016 and 30 September 2019</v>
          </cell>
        </row>
        <row r="57">
          <cell r="A57" t="str">
            <v>Table J.46 Results for “Has the NDIS helped?” questions answered atfirst (R1), second (R2) and third (R3) plan reassessments, for SFOF versions ‘Participant 25 and over’ (n=1,955) - participants who entered between 1 July 2016 and 30 September 2019</v>
          </cell>
        </row>
        <row r="58">
          <cell r="A58" t="str">
            <v>Table J.47 Results for “Has the NDIS helped?” questions answered at first, second and third plan reassessments, for SFOF version ‘Family 0 to 14’ (n=18,826) - participants who entered between 1 July 2016 and 30 September 2019 – South Australia</v>
          </cell>
        </row>
        <row r="59">
          <cell r="A59" t="str">
            <v>Table J.48 Results for “Has the NDIS helped?” questions answered at first (R1), second (R2) and third (R3) plan reassessments, for SFOF version ‘Family 15 to 24’ and 'Family 25 and over' combined (n=1,377) - participants who entered between 1 July 2016 and 30 September 2019</v>
          </cell>
        </row>
        <row r="60">
          <cell r="A60" t="str">
            <v>Table J.49 Results for “Has the NDIS helped?” questions answered at first (R1), second (R2), third (R3) and fourth (R4) plan reassessments, for SFOF version ‘Participant 0 to school' (n=282) - participants who entered between 1 July 2016 and 30 September 2018</v>
          </cell>
        </row>
        <row r="61">
          <cell r="A61" t="str">
            <v>Table J.50 Results for “Has the NDIS helped?” questions answered at first (R1), second (R2), third (R3) and fourth (R4) plan reassessments, for SFOF version ‘Participant school to 14' (n=797) - participants who entered between 1 July 2016 and 30 September 2018</v>
          </cell>
        </row>
        <row r="62">
          <cell r="A62" t="str">
            <v>Table J.51 Results for “Has the NDIS helped?” questions answered at first (R1), second (R2), third (R3) and fourth (R4) plan reassessments, for SFOF versions ‘Participant 15 to 24' (n=463) - participants who entered between 1 July 2016 and 30 September 2018</v>
          </cell>
        </row>
        <row r="63">
          <cell r="A63" t="str">
            <v>Table J.52 Results for “Has the NDIS helped?” questions answered atfirst (R1), second (R2), third (R3) and fourth (R4) plan reassessments, for SFOF versions ‘Participant 25 and over’ (n=925) - participants who entered between 1 July 2016 and 30 September 2018</v>
          </cell>
        </row>
        <row r="64">
          <cell r="A64" t="str">
            <v>Table J.53 Results for “Has the NDIS helped?” questions answered at first (R1), second (R2), third (R3) and fourth (R4) plan reassessments, for SFOF version ‘Family 0 to 14’ (n=2,467) - participants who entered between 1 July 2016 and 30 September 2018</v>
          </cell>
        </row>
        <row r="65">
          <cell r="A65" t="str">
            <v>Table J.54 Results for “Has the NDIS helped?” questions answered at first (R1), second (R2), third (R3) and fourth (R4) plan reassessments, for SFOF version ‘Family 15 to 24’ and 'Family 25 and over' combined (n=708) - participants who entered between 1 July 2016 and 30 September 2018</v>
          </cell>
        </row>
        <row r="66">
          <cell r="A66" t="str">
            <v>Table J.55 Results for “Has the NDIS helped?” questions answered at first (R1), second (R2), third (R3), fourth (R4) and fifth (R5) plan reassessments, for SFOF version ‘Participant school to 14' (n=447) - participants who entered between 1 July 2016 and 30 September 2017</v>
          </cell>
        </row>
        <row r="67">
          <cell r="A67" t="str">
            <v>Table J.56 Results for “Has the NDIS helped?” questions answered at first (R1), second (R2), third (R3), fourth (R4) and fifth (R5) plan reassessments, for SFOF versions ‘Participant 15 to 24' (n=223) - participants who entered between 1 July 2016 and 30 September 2017</v>
          </cell>
        </row>
        <row r="68">
          <cell r="A68" t="str">
            <v>Table J.57 Results for “Has the NDIS helped?” questions answered at first (R1), second (R2), third (R3), fourth (R4) and fifth (R5) plan reassessments, for SFOF versions ‘Participant 25 and over’ (n=83) - participants who entered between 1 July 2016 and 30 September 2017</v>
          </cell>
        </row>
        <row r="69">
          <cell r="A69" t="str">
            <v>Table J.58 Results for “Has the NDIS helped?” questions answered at first (R1), second (R2), third (R3), fourth (R4) and fifth (R5) plan reassessments, for SFOF version ‘Family 0 to 14’ (n=918) - participants who entered between 1 July 2016 and 30 September 2017</v>
          </cell>
        </row>
        <row r="70">
          <cell r="A70" t="str">
            <v>Table J.59 Results for “Has the NDIS helped?” questions answered at first (R1), second (R2), third (R3), fourth (R4) and fifth (R5) plan reassessments, for SFOF version ‘Family 15 to 24’ and 'Family 25 and over' combined (n=317) - participants who entered between 1 July 2016 and 30 September 2017</v>
          </cell>
        </row>
        <row r="71">
          <cell r="A71" t="str">
            <v>Table J.60 Results for “Has the NDIS helped?” questions answered at first (R1), second (R2), third (R3), fourth (R4), fifth (R5) and sixth (R6) plan reassessments, for SFOF versions ‘Participant 15 to 24' (n=15) - participants who entered between 1 July 2016 and 30 September 2017</v>
          </cell>
        </row>
        <row r="72">
          <cell r="A72" t="str">
            <v>Table J.61 Results for “Has the NDIS helped?” questions answered at first (R1), second (R2), third (R3), fourth (R4), fifth (R5) and sixth (R6) plan reassessments, for SFOF versions ‘Participant 25 and over’ (n=0) - participants who entered between 1 July 2016 and 30 September 2017</v>
          </cell>
        </row>
        <row r="73">
          <cell r="A73" t="str">
            <v>Table J.62 Results for “Has the NDIS helped?” questions answered at first (R1), second (R2), third (R3), fourth (R4), fifth (R5) and sixth (R6) plan reassessments, for SFOF version ‘Family 0 to 14’ (n=33) - participants who entered between 1 July 2016 and 30 September 2017</v>
          </cell>
        </row>
        <row r="74">
          <cell r="A74" t="str">
            <v>Table J.63 Results for “Has the NDIS helped?” questions answered at first (R1), second (R2), third (R3), fourth (R4), fifth (R5) and sixth (R6) plan reassessments, for SFOF version ‘Family 15 to 24’ and 'Family 25 and over' combined (n=6) - participants who entered between 1 July 2016 and 30 September 2017</v>
          </cell>
        </row>
        <row r="75">
          <cell r="A75" t="str">
            <v>Table J.64 Progress against the NDIA’s corporate plan metrics for ‘participant employment rate’ (n=4,324), ‘participant social and community engagement rate’ (n=4,343), 'parent and carer employment rate' (n=2,956) at entry, first (R1) and second (R2) plan reassessment and 'participant choice and control' (n=2,715) at first and second plan reassessment - participants who entered between 1 July 2016 and 30 September 2020</v>
          </cell>
        </row>
        <row r="76">
          <cell r="A76" t="str">
            <v>Table J.65 Progress against the NDIA’s corporate plan metrics for ‘participant employment rate’ (n=3,546), ‘participant social and community engagement rate’ (n=3,560), ‘parent and carer employment rate’ (n=1,983) at entry, first (R1), second (R2) and third (R3) plan reassessment, and 'participant choice and control' (n=2,303) at first and third plan reassessment - participants who entered between 1 July 2016 and 30 September 2019</v>
          </cell>
        </row>
        <row r="77">
          <cell r="A77" t="str">
            <v>Table J.66 Progress against the NDIA’s corporate plan metrics for ‘participant employment rate’ (n=1,698), ‘participant social and community engagement rate’ (n=1,702), ‘parent and carer employment rate’ (n=1,045) at entry, first (R1), second (R2), third (R3) and fourth (R4) plan reassessment, and 'participant choice and controle' (n=1,208) at first and fourth plan reassessment - participants who entered between 1 July 2016 and 30 September 2018</v>
          </cell>
        </row>
        <row r="78">
          <cell r="A78" t="str">
            <v>Table J.67 Progress against the NDIA’s corporate plan metrics for ‘participant employment rate’ (n=266), ‘participant social and community engagement rate’ (n=276), ‘parent and carer employment rate’ (n=467) at entry, first (R1), second (R2), third (R3), fourth (R4) and fifth (R5) plan reassessment, and 'participant choice and control' (n=261) at first and fifth plan reassessment - participants who entered between 1 July 2016 and 30 September 2017</v>
          </cell>
        </row>
        <row r="79">
          <cell r="A79" t="str">
            <v>Table J.68 Progress against the NDIA’s corporate plan metrics for ‘participant employment rate’ (n=10), ‘participant social and community engagement rate’ (n=9), ‘parent and carer employment rate’ (n=62) at entry, first (R1), second (R2), third (R3), fourth (R4), fifth (R5) and sixth (R6) plan reassessment, and 'participant choice and control' (n=11) at first and sixth plan reassessment - participants who entered between 1 July 2016 and 30 September 2017</v>
          </cell>
        </row>
        <row r="80">
          <cell r="A80" t="str">
            <v>Table J.69 Number of active plans by goal type and primary disability group – South Australia</v>
          </cell>
        </row>
        <row r="81">
          <cell r="A81" t="str">
            <v>Table J.70 Percentage of active plans by goal type and primary disability group – South Australia</v>
          </cell>
        </row>
        <row r="82">
          <cell r="A82" t="str">
            <v>Table J.71 Number of goals in active plans by goal type and primary disability group – South Australia</v>
          </cell>
        </row>
        <row r="83">
          <cell r="A83" t="str">
            <v>Table J.72 Number of active plans by goal type and age group – South Australia</v>
          </cell>
        </row>
        <row r="84">
          <cell r="A84" t="str">
            <v>Table J.73 Percentage of active plans by goal type and age group – South Australia</v>
          </cell>
        </row>
        <row r="85">
          <cell r="A85" t="str">
            <v>Table J.74 Number of goals in active plans by goal type and age group – South Australia</v>
          </cell>
        </row>
        <row r="87">
          <cell r="A87" t="str">
            <v>Table J.75 Proportion of participants who agreed with statements about 'Access' (n = 838 in Prior Quarters, n = 107 in 2022-23 Q1), 'Pre-planning' (n = 738 in Prior Quarters, n = 82 in 2022-23 Q1), 'Planning' (n = 2,902 in Prior Quarters, n = 466 in 2022-23 Q1) and 'Plan reassessment' (n = 8,051 in Prior Quarters, n = 1,130 in 2022-23 Q1) of NDIS journey in 2022-23 Q1 compared to Prior Quarters – Survey administered by the AHA from the Dec 2020 quarter and previously by the Contact Centre – South Australia</v>
          </cell>
        </row>
        <row r="88">
          <cell r="A88" t="str">
            <v>Figure J.8 Trend of satisfaction across the pathway (% Very Good/Good) – South Australia</v>
          </cell>
        </row>
        <row r="89">
          <cell r="A89" t="str">
            <v>Table J.76 Complaints by quarter – South Australia</v>
          </cell>
        </row>
        <row r="90">
          <cell r="A90" t="str">
            <v>Figure J.9 Number and proportion of participant complaints over time incrementally (left) and cumulatively (right) – South Australia</v>
          </cell>
        </row>
        <row r="91">
          <cell r="A91" t="str">
            <v>Table J.77 Participant complaints by typJ. Complaints with a related party who has submitted an access request – South Australia</v>
          </cell>
        </row>
        <row r="92">
          <cell r="A92" t="str">
            <v>Table J.78 AAT Cases by category at 30 September 2022 – South Australia</v>
          </cell>
        </row>
        <row r="93">
          <cell r="A93" t="str">
            <v>Figure J.10 Number and proportion of AAT cases over time incrementally (left) and cumulatively (right) – South Australia</v>
          </cell>
        </row>
        <row r="94">
          <cell r="A94" t="str">
            <v>Table J.79 AAT cases by open/closed and decision – South Australia</v>
          </cell>
        </row>
        <row r="96">
          <cell r="A96" t="str">
            <v>Table J.80 Key markets indicators by quarter – South Australia</v>
          </cell>
        </row>
        <row r="97">
          <cell r="A97" t="str">
            <v>Table J.81 Cumulative number of providers that have been ever active as at 30 September 2022 by quarter of activity – South Australia</v>
          </cell>
        </row>
        <row r="98">
          <cell r="A98" t="str">
            <v>Table J.82 Cumulative number of providers that have been ever active by registration group – South Australia</v>
          </cell>
        </row>
        <row r="99">
          <cell r="A99" t="str">
            <v>Table J.83 Number and proportion of ever active providers in each registration group by legal entity type as at 30 September 2022 – South Australia</v>
          </cell>
        </row>
        <row r="100">
          <cell r="A100" t="str">
            <v>Table J.84 Number and proportion of providers active in 2022-23 Q1 by registration group and first quarter of activity – South Australia</v>
          </cell>
        </row>
        <row r="101">
          <cell r="A101" t="str">
            <v>Table J.85 Number and proportion of providers active in 2022-23 Q1 in each registration group by legal entity type – South Australia</v>
          </cell>
        </row>
        <row r="102">
          <cell r="A102" t="str">
            <v>Table J.86 Distribution of active providers in 2022-23 Q1 by their status in 2021-22 Q4 and payment band in 2022-23 Q1 – South Australia</v>
          </cell>
        </row>
        <row r="103">
          <cell r="A103" t="str">
            <v>Table J.87 Distribution of active participants by method of financial plan management and age group as at 30 September 2022 – South Australia</v>
          </cell>
        </row>
        <row r="104">
          <cell r="A104" t="str">
            <v>Table J.88 Distribution of active participants by method of financial plan management and primary disability group as at 30 September 2022 – South Australia</v>
          </cell>
        </row>
        <row r="105">
          <cell r="A105" t="str">
            <v>Table J.89 Distribution of active participants by method of Financial Plan Management and quarter of plan approval – South Australia</v>
          </cell>
        </row>
        <row r="106">
          <cell r="A106" t="str">
            <v>Table J.90 Distribution of active participants by method of financial plan management over time incrementally and cumulatively – South Australia</v>
          </cell>
        </row>
        <row r="107">
          <cell r="A107" t="str">
            <v>Table J.91 Distribution of plan budgets by method of financial plan management and quarter of plan approval – South Australia</v>
          </cell>
        </row>
        <row r="108">
          <cell r="A108" t="str">
            <v>Table J.92 Distribution of plan budgets by method of financial plan management over time incrementally and cumulatively – South Australia</v>
          </cell>
        </row>
        <row r="109">
          <cell r="A109" t="str">
            <v>Table J.93 Distribution of active participants by support coordination and quarter of plan approval – South Australia</v>
          </cell>
        </row>
        <row r="110">
          <cell r="A110" t="str">
            <v>Table J.94 Duration to plan activation by quarter of initial plan approval for active participants – South Australia</v>
          </cell>
        </row>
        <row r="111">
          <cell r="A111" t="str">
            <v>Table J.95 Proportion of participants who have activated within 12 months at 30 September 2022 – South Australia</v>
          </cell>
        </row>
        <row r="112">
          <cell r="A112" t="str">
            <v>Table J.96 Distribution of plans by utilisation – South Australia</v>
          </cell>
        </row>
        <row r="113">
          <cell r="A113" t="str">
            <v>Table J.97 Proportion of active participants with approved plans accessing mainstream supports – South Australia</v>
          </cell>
        </row>
        <row r="115">
          <cell r="A115" t="str">
            <v>Table J.98 Committed supports by financial year ($m) – South Australia</v>
          </cell>
        </row>
        <row r="116">
          <cell r="A116" t="str">
            <v>Table J.99 Distribution of participants by annualised committed support band (including participants with Supported Independent Living supports) – active participants with initial plan approvals as at 2022-23 Q1 compared with active participants with initial plan approvals as at 2021-22 Q4 – South Australia</v>
          </cell>
        </row>
        <row r="117">
          <cell r="A117" t="str">
            <v>Table J.100 Distribution of participants by annualised committed support band (excluding participants with Supported Independent Living supports) – active participants with initial plan approvals as at 2022-23 Q1 compared with active participants with initial plan approvals as at 2021-22 Q4 – South Australia</v>
          </cell>
        </row>
        <row r="118">
          <cell r="A118" t="str">
            <v>Figure J.11 Average annualised committed supports and average payments by age group as at 30 September 2022 – South Australia</v>
          </cell>
        </row>
        <row r="119">
          <cell r="A119" t="str">
            <v>Figure J.12 Average annualised committed supports and average payments (participants in SIL) by age group as at 30 September 2022 – South Australia</v>
          </cell>
        </row>
        <row r="120">
          <cell r="A120" t="str">
            <v>Figure J.13 Average annualised committed supports and average payments (participants not in SIL) by age group as at 30 September 2022 – South Australia</v>
          </cell>
        </row>
        <row r="121">
          <cell r="A121" t="str">
            <v>Table J.101 Average annualised committed supports and average payments by gender and age group as at 30 September 2022 – South Australia</v>
          </cell>
        </row>
        <row r="122">
          <cell r="A122" t="str">
            <v>Table J.102 Average annualised committed supports and average payments (participants in SIL) by gender and age group as at 30 September 2022 – South Australia</v>
          </cell>
        </row>
        <row r="123">
          <cell r="A123" t="str">
            <v>Table J.103 Average annualised committed supports and average payments (participants not in SIL) by gender and age group as at 30 September 2022 – South Australia</v>
          </cell>
        </row>
        <row r="124">
          <cell r="A124" t="str">
            <v>Figure J.14 Average annualised committed supports and average payments by primary disability group as at 30 September 2022 – South Australia</v>
          </cell>
        </row>
        <row r="125">
          <cell r="A125" t="str">
            <v>Figure J.15 Average annualised committed supports and average payments (participants in SIL) by primary disability group as at 30 September 2022 – South Australia</v>
          </cell>
        </row>
        <row r="126">
          <cell r="A126" t="str">
            <v>Figure J.16 Average annualised committed supports and average payments (participants not in SIL) by primary disability group as at 30 September 2022 – South Australia</v>
          </cell>
        </row>
        <row r="127">
          <cell r="A127" t="str">
            <v>Table J.104 Average annualised committed supports and average payments by gender and primary disability group as at 30 September 2022 – South Australia</v>
          </cell>
        </row>
        <row r="128">
          <cell r="A128" t="str">
            <v>Table J.105 Average annualised committed supports and average payments (participants in SIL) by gender and primary disability group as at 30 September 2022 – South Australia</v>
          </cell>
        </row>
        <row r="129">
          <cell r="A129" t="str">
            <v>Table J.106 Average annualised committed supports and average payments (participants not in SIL) by gender and primary disability group as at 30 September 2022 – South Australia</v>
          </cell>
        </row>
        <row r="130">
          <cell r="A130" t="str">
            <v>Figure J.17 Average annualised committed supports and average payments by reported level of function as at 30 September 2022 – South Australia</v>
          </cell>
        </row>
        <row r="131">
          <cell r="A131" t="str">
            <v>Figure J.18 Average annualised committed supports and average payments (participants in SIL) by reported level of function as at 30 September 2022 – South Australia</v>
          </cell>
        </row>
        <row r="132">
          <cell r="A132" t="str">
            <v>Figure J.19 Average annualised committed supports and average payments (participants not in SIL) by reported level of function as at 30 September 2022 – South Australia</v>
          </cell>
        </row>
        <row r="133">
          <cell r="A133" t="str">
            <v>Table J.107 Total annualised committed supports and total payments by support category as at 30 September 2022 ($m) – South Australia</v>
          </cell>
        </row>
        <row r="134">
          <cell r="A134" t="str">
            <v>Table J.108 Total annualised committed supports and total payments (participants in SIL) by support category as at 30 September 2022 ($m) – South Australia</v>
          </cell>
        </row>
        <row r="135">
          <cell r="A135" t="str">
            <v>Table J.109 Total annualised committed supports and total payments (participants not in SIL) by support category as at 30 September 2022 ($m) – South Australia</v>
          </cell>
        </row>
        <row r="136">
          <cell r="A136" t="str">
            <v>Table J.110 Payments by financial year in which support was provided, compared to committed supports ($m) – South Australia</v>
          </cell>
        </row>
        <row r="137">
          <cell r="A137" t="str">
            <v>Figure J.20 Utilisation of committed supports as at 30 June 2022 and 30 September 2022 – South Australia</v>
          </cell>
        </row>
        <row r="138">
          <cell r="A138" t="str">
            <v>Table J.111 Utilisation of committed supports by plan number from 1 January 2022 to 30 June 2022 – South Australia</v>
          </cell>
        </row>
        <row r="139">
          <cell r="A139" t="str">
            <v>Table J.112 Utilisation of committed supports by SIL status from 1 January 2022 to 30 June 2022 – South Australia</v>
          </cell>
        </row>
        <row r="140">
          <cell r="A140" t="str">
            <v>Table J.113 Utilisation of committed supports by support class from 1 January 2022 to 30 June 2022 – South Australia</v>
          </cell>
        </row>
        <row r="141">
          <cell r="A141" t="str">
            <v>Table J.114 Utilisation of committed supports by remoteness from 1 January 2022 to 30 June 2022 – South Australia</v>
          </cell>
        </row>
        <row r="142">
          <cell r="A142" t="str">
            <v>Table J.115 Percentage change in plan budgets for active participants - South Australia</v>
          </cell>
        </row>
        <row r="143">
          <cell r="A143" t="str">
            <v>Figure J.21 Distribution of the percentage change in plan budgets for plans reassessed in this financial year (1 July 2022 to 30 September 2022) - all participants – South Australia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sheetName val="Footnotes"/>
      <sheetName val="Note"/>
      <sheetName val="Intro"/>
      <sheetName val="Table1"/>
      <sheetName val="Table2"/>
      <sheetName val="Table3"/>
      <sheetName val="Table4"/>
      <sheetName val="Table5"/>
      <sheetName val="Table6"/>
      <sheetName val="Table7"/>
      <sheetName val="Table8"/>
      <sheetName val="Table9"/>
      <sheetName val="Table10"/>
      <sheetName val="Table11"/>
      <sheetName val="Table12"/>
      <sheetName val="Table13"/>
      <sheetName val="Table14"/>
      <sheetName val="Table15"/>
      <sheetName val="Table16"/>
      <sheetName val="Table17"/>
      <sheetName val="Table18"/>
      <sheetName val="Table19"/>
      <sheetName val="Table20"/>
      <sheetName val="Table21"/>
      <sheetName val="Table22"/>
      <sheetName val="Table23"/>
      <sheetName val="Table24"/>
      <sheetName val="Table25"/>
      <sheetName val="Table26"/>
      <sheetName val="Table27"/>
      <sheetName val="Table28"/>
      <sheetName val="Table29"/>
      <sheetName val="Table30"/>
      <sheetName val="Table31"/>
      <sheetName val="Table32"/>
      <sheetName val="Table33"/>
      <sheetName val="Table34"/>
      <sheetName val="Table35"/>
      <sheetName val="Table36"/>
      <sheetName val="Table37"/>
      <sheetName val="Table38"/>
      <sheetName val="Table39"/>
      <sheetName val="Table40"/>
      <sheetName val="Table41"/>
      <sheetName val="Table42"/>
      <sheetName val="Table43"/>
      <sheetName val="Table44"/>
      <sheetName val="Table45"/>
      <sheetName val="Table46"/>
      <sheetName val="Table47"/>
      <sheetName val="Table48"/>
      <sheetName val="Table49"/>
      <sheetName val="Table50"/>
      <sheetName val="Table51"/>
      <sheetName val="Table52"/>
      <sheetName val="Table53"/>
      <sheetName val="Table54"/>
      <sheetName val="Table55"/>
      <sheetName val="Table56"/>
      <sheetName val="Table57"/>
      <sheetName val="Table58"/>
      <sheetName val="Table59"/>
      <sheetName val="Table60"/>
      <sheetName val="Table61"/>
      <sheetName val="Table62"/>
      <sheetName val="Table63"/>
      <sheetName val="Table64"/>
      <sheetName val="Table65"/>
      <sheetName val="Table66"/>
      <sheetName val="Table67"/>
      <sheetName val="Table68"/>
      <sheetName val="Table69"/>
      <sheetName val="Table70"/>
      <sheetName val="Table71"/>
      <sheetName val="Table72"/>
      <sheetName val="Table73"/>
      <sheetName val="Table74"/>
      <sheetName val="Table75"/>
      <sheetName val="Table76"/>
      <sheetName val="Table77"/>
      <sheetName val="Table78"/>
      <sheetName val="Table79"/>
      <sheetName val="Table80"/>
      <sheetName val="Table81"/>
      <sheetName val="Table82"/>
      <sheetName val="Table83"/>
      <sheetName val="Table84"/>
      <sheetName val="Table85"/>
    </sheetNames>
    <sheetDataSet>
      <sheetData sheetId="0"/>
      <sheetData sheetId="1"/>
      <sheetData sheetId="2"/>
      <sheetData sheetId="3">
        <row r="3">
          <cell r="A3" t="str">
            <v>Table N.1  Active participants including ECA at 30 September 2022</v>
          </cell>
        </row>
        <row r="4">
          <cell r="A4" t="str">
            <v>Table N.2  Number of active participant plans by age group at 30 September 2022</v>
          </cell>
        </row>
        <row r="5">
          <cell r="A5" t="str">
            <v>Table N.3  Proportion of active participant plans by age group at 30 September 2022</v>
          </cell>
        </row>
        <row r="6">
          <cell r="A6" t="str">
            <v>Table N.4  Number of active participant plans (participants in SIL) by age group at 30 September 2022</v>
          </cell>
        </row>
        <row r="7">
          <cell r="A7" t="str">
            <v>Table N.5  Proportion of active participant plans (participants in SIL) by age group at 30 September 2022</v>
          </cell>
        </row>
        <row r="8">
          <cell r="A8" t="str">
            <v>Table N.6  Number of active participant plans (participants not in SIL) by age group at 30 September 2022</v>
          </cell>
        </row>
        <row r="9">
          <cell r="A9" t="str">
            <v>Table N.7  Proportion of active participant plans (participants not in SIL) by age group at 30 September 2022</v>
          </cell>
        </row>
        <row r="10">
          <cell r="A10" t="str">
            <v>Table N.8  Number of active participant plans by primary disability group at 30 September 2022</v>
          </cell>
        </row>
        <row r="11">
          <cell r="A11" t="str">
            <v>Table N.9  Proportion of active participant plans by primary disability group at 30 September 2022</v>
          </cell>
        </row>
        <row r="12">
          <cell r="A12" t="str">
            <v>Table N.10  Number of active participant plans (participants in SIL) by primary disability group at 30 September 2022</v>
          </cell>
        </row>
        <row r="13">
          <cell r="A13" t="str">
            <v>Table N.11  Proportion of active participant plans (participants in SIL) by primary disability group at 30 September 2022</v>
          </cell>
        </row>
        <row r="14">
          <cell r="A14" t="str">
            <v>Table N.12  Number of active participant plans (participants not in SIL) by primary disability group at 30 September 2022</v>
          </cell>
        </row>
        <row r="15">
          <cell r="A15" t="str">
            <v>Table N.13  Proportion of active participant plans (participants not in SIL) by primary disability group at 30 September 2022</v>
          </cell>
        </row>
        <row r="16">
          <cell r="A16" t="str">
            <v>Table N.14  Number of active participant plans by gender at 30 September 2022</v>
          </cell>
        </row>
        <row r="17">
          <cell r="A17" t="str">
            <v>Table N.15  Proportion of active participant plans by gender at 30 September 2022</v>
          </cell>
        </row>
        <row r="18">
          <cell r="A18" t="str">
            <v>Table N.16  Number of active participant plans (participants in SIL) by gender at 30 September 2022</v>
          </cell>
        </row>
        <row r="19">
          <cell r="A19" t="str">
            <v>Table N.17  Proportion of active participant plans (participants in SIL) by gender at 30 September 2022</v>
          </cell>
        </row>
        <row r="20">
          <cell r="A20" t="str">
            <v>Table N.18  Number of active participant plans (participants not in SIL) by gender at 30 September 2022</v>
          </cell>
        </row>
        <row r="21">
          <cell r="A21" t="str">
            <v>Table N.19  Proportion of active participant plans (participants not in SIL) by gender at 30 September 2022</v>
          </cell>
        </row>
        <row r="22">
          <cell r="A22" t="str">
            <v>Table N.20  Number of active participant plans by other characteristics at 30 September 2022</v>
          </cell>
        </row>
        <row r="23">
          <cell r="A23" t="str">
            <v>Table N.21  Proportion of active participant plans by other characteristics at 30 September 2022</v>
          </cell>
        </row>
        <row r="24">
          <cell r="A24" t="str">
            <v>Table N.22  Participation rates by gender at 30 September 2022</v>
          </cell>
        </row>
        <row r="25">
          <cell r="A25" t="str">
            <v>Table N.23  Participation rates by age group at 30 September 2022</v>
          </cell>
        </row>
        <row r="26">
          <cell r="A26" t="str">
            <v>Table N.24  Proportion of participants rating their overall experience as good or very good in the latest quarter</v>
          </cell>
        </row>
        <row r="27">
          <cell r="A27" t="str">
            <v>Table N.25  Progress against the NDIA's corporate plan metrics for 'participant employment rate', 'participant social and community engagement rate',  'parent and carer employment rate' and ‘participant choice and control’</v>
          </cell>
        </row>
        <row r="28">
          <cell r="A28" t="str">
            <v>Table N.26  Distribution of active participant by method of financial plan management at 30 September 2022</v>
          </cell>
        </row>
        <row r="29">
          <cell r="A29" t="str">
            <v>Table N.27  Distribution of plan budget amount by method of financial plan management</v>
          </cell>
        </row>
        <row r="30">
          <cell r="A30" t="str">
            <v>Table N.28  Estimated number of plan reviews - excluding plans less than 31 days</v>
          </cell>
        </row>
        <row r="31">
          <cell r="A31" t="str">
            <v>Table N.29  Number and rates of participant complaints</v>
          </cell>
        </row>
        <row r="32">
          <cell r="A32" t="str">
            <v>Table N.30  Duration to plan activation for active participants</v>
          </cell>
        </row>
        <row r="33">
          <cell r="A33" t="str">
            <v>Table N.31  Number of ever active providers by legal entity type</v>
          </cell>
        </row>
        <row r="34">
          <cell r="A34" t="str">
            <v>Table N.32   Number of active providers in 2022-23 Q1 by legal entity type</v>
          </cell>
        </row>
        <row r="35">
          <cell r="A35" t="str">
            <v>Table N.33  Committed supports by financial year ($m)</v>
          </cell>
        </row>
        <row r="36">
          <cell r="A36" t="str">
            <v>Table N.34  Payments by financial year in which support was provided ($m)</v>
          </cell>
        </row>
        <row r="37">
          <cell r="A37" t="str">
            <v>Table N.35  Total annualised committed supports by gender as at 30 September 2022 ($m)</v>
          </cell>
        </row>
        <row r="38">
          <cell r="A38" t="str">
            <v>Table N.36  Average annualised committed supports by gender as at 30 September 2022 ($)</v>
          </cell>
        </row>
        <row r="39">
          <cell r="A39" t="str">
            <v>Table N.37  Total annualised committed supports by age group as at 30 September 2022 ($m)</v>
          </cell>
        </row>
        <row r="40">
          <cell r="A40" t="str">
            <v>Table N.38  Average annualised committed supports by age group as at 30 September 2022 ($)</v>
          </cell>
        </row>
        <row r="41">
          <cell r="A41" t="str">
            <v>Table N.39  Total annualised committed supports by primary disability group as at 30 September 2022 ($m)</v>
          </cell>
        </row>
        <row r="42">
          <cell r="A42" t="str">
            <v>Table N.40  Average annualised committed supports by primary disability group as at 30 September 2022 ($)</v>
          </cell>
        </row>
        <row r="43">
          <cell r="A43" t="str">
            <v>Table N.41  Average annualised committed supports by reported level of function as at 30 September 2022 ($)</v>
          </cell>
        </row>
        <row r="45">
          <cell r="A45" t="str">
            <v>Table N.43  Total annualised committed supports (participants in SIL) by gender as at 30 September 2022 ($m)</v>
          </cell>
        </row>
        <row r="46">
          <cell r="A46" t="str">
            <v>Table N.44  Average annualised committed supports (participants in SIL) by gender as at 30 September 2022 ($)</v>
          </cell>
        </row>
        <row r="47">
          <cell r="A47" t="str">
            <v>Table N.45  Total annualised committed supports (participants in SIL) by age group as at 30 September 2022 ($m)</v>
          </cell>
        </row>
        <row r="48">
          <cell r="A48" t="str">
            <v>Table N.46  Average annualised committed supports (participants in SIL) by age group as at 30 September 2022 ($)</v>
          </cell>
        </row>
        <row r="49">
          <cell r="A49" t="str">
            <v>Table N.47  Total annualised committed supports (participants in SIL) by primary disability group as at 30 September 2022 ($m)</v>
          </cell>
        </row>
        <row r="50">
          <cell r="A50" t="str">
            <v>Table N.48  Average annualised committed supports (participants in SIL) by primary disability group as at 30 September 2022 ($)</v>
          </cell>
        </row>
        <row r="51">
          <cell r="A51" t="str">
            <v>Table N.49  Average annualised committed supports (participants in SIL) by reported level of function as at 30 September 2022 ($)</v>
          </cell>
        </row>
        <row r="52">
          <cell r="A52" t="str">
            <v>Table N.50  Total annualised committed supports (participants in SIL) by support category as at 30 September 2022 ($m)</v>
          </cell>
        </row>
        <row r="53">
          <cell r="A53" t="str">
            <v>Table N.51  Total annualised committed supports (participants not in SIL) by gender as at 30 September 2022 ($m)</v>
          </cell>
        </row>
        <row r="54">
          <cell r="A54" t="str">
            <v>Table N.52  Average annualised committed supports (participants not in SIL) by gender as at 30 September 2022 ($)</v>
          </cell>
        </row>
        <row r="55">
          <cell r="A55" t="str">
            <v>Table N.53  Total annualised committed supports (participants not in SIL) by age group as at 30 September 2022 ($m)</v>
          </cell>
        </row>
        <row r="56">
          <cell r="A56" t="str">
            <v>Table N.54  Average annualised committed supports (participants not in SIL) by age group as at 30 September 2022 ($)</v>
          </cell>
        </row>
        <row r="57">
          <cell r="A57" t="str">
            <v>Table N.55  Total annualised committed supports (participants not in SIL) by primary disability group as at 30 September 2022 ($m)</v>
          </cell>
        </row>
        <row r="58">
          <cell r="A58" t="str">
            <v>Table N.56  Average annualised committed supports (participants not in SIL) by primary disability group as at 30 September 2022 ($)</v>
          </cell>
        </row>
        <row r="59">
          <cell r="A59" t="str">
            <v>Table N.57  Average annualised committed supports (participants not in SIL) by reported level of function as at 30 September 2022 ($)</v>
          </cell>
        </row>
        <row r="60">
          <cell r="A60" t="str">
            <v>Table N.58  Total annualised committed supports (participants not in SIL) by support category as at 30 September 2022 ($m)</v>
          </cell>
        </row>
        <row r="61">
          <cell r="A61" t="str">
            <v>Table N.59  Total payments by gender for the year ending 30 September 2022 ($m)</v>
          </cell>
        </row>
        <row r="62">
          <cell r="A62" t="str">
            <v>Table N.60  Average payments by gender for the year ending 30 September 2022 ($)</v>
          </cell>
        </row>
        <row r="63">
          <cell r="A63" t="str">
            <v>Table N.61  Total payments by age group for the year ending 30 September 2022 ($m)</v>
          </cell>
        </row>
        <row r="64">
          <cell r="A64" t="str">
            <v>Table N.62  Average payments by age group for the year ending 30 September 2022 ($)</v>
          </cell>
        </row>
        <row r="65">
          <cell r="A65" t="str">
            <v>Table N.63  Total payments by primary disability group for the year ending 30 September 2022 ($m)</v>
          </cell>
        </row>
        <row r="66">
          <cell r="A66" t="str">
            <v>Table N.64  Average payments by primary disability group for the year ending 30 September 2022 ($)</v>
          </cell>
        </row>
        <row r="67">
          <cell r="A67" t="str">
            <v>Table N.65  Average payments by reported level of function for the year ending 30 September 2022 ($)</v>
          </cell>
        </row>
        <row r="68">
          <cell r="A68" t="str">
            <v>Table N.66  Total payments by support category for the year ending 30 September 2022 ($m)</v>
          </cell>
        </row>
        <row r="69">
          <cell r="A69" t="str">
            <v>Table N.67  Total payments (participants in SIL) by gender for the year ending 30 September 2022 ($m)</v>
          </cell>
        </row>
        <row r="70">
          <cell r="A70" t="str">
            <v>Table N.68  Average payments (participants in SIL) by gender for the year ending 30 September 2022 ($)</v>
          </cell>
        </row>
        <row r="71">
          <cell r="A71" t="str">
            <v>Table N.69  Total payments (participants in SIL) by age group for the year ending 30 September 2022 ($m)</v>
          </cell>
        </row>
        <row r="72">
          <cell r="A72" t="str">
            <v>Table N.70  Average payments (participants in SIL) by age group for the year ending 30 September 2022 ($)</v>
          </cell>
        </row>
        <row r="73">
          <cell r="A73" t="str">
            <v>Table N.71  Total payments (participants in SIL) by primary disability group for the year ending 30 September 2022 ($m)</v>
          </cell>
        </row>
        <row r="74">
          <cell r="A74" t="str">
            <v>Table N.72  Average payments (participants in SIL) by primary disability group for the year ending 30 September 2022 ($)</v>
          </cell>
        </row>
        <row r="75">
          <cell r="A75" t="str">
            <v>Table N.73  Average payments (participants in SIL) by reported level of function for the year ending 30 September 2022 ($)</v>
          </cell>
        </row>
        <row r="76">
          <cell r="A76" t="str">
            <v>Table N.74  Total payments (participants in SIL) by support category for the year ending 30 September 2022 ($m)</v>
          </cell>
        </row>
        <row r="77">
          <cell r="A77" t="str">
            <v>Table N.75  Total payments (participants not in SIL) by gender for the year ending 30 September 2022 ($m)</v>
          </cell>
        </row>
        <row r="78">
          <cell r="A78" t="str">
            <v>Table N.76  Average payments (participants not in SIL) by gender for the year ending 30 September 2022 ($)</v>
          </cell>
        </row>
        <row r="79">
          <cell r="A79" t="str">
            <v>Table N.77  Total payments (participants not in SIL) by age group for the year ending 30 September 2022 ($m)</v>
          </cell>
        </row>
        <row r="80">
          <cell r="A80" t="str">
            <v>Table N.78  Average payments (participants not in SIL) by age group for the year ending 30 September 2022 ($)</v>
          </cell>
        </row>
        <row r="81">
          <cell r="A81" t="str">
            <v>Table N.79  Total payments (participants not in SIL) by primary disability group for the year ending 30 September 2022 ($m)</v>
          </cell>
        </row>
        <row r="82">
          <cell r="A82" t="str">
            <v>Table N.80  Average payments (participants not in SIL) by primary disability group for the year ending 30 September 2022 ($)</v>
          </cell>
        </row>
        <row r="83">
          <cell r="A83" t="str">
            <v>Table N.81  Average payments (participants not in SIL) by reported level of function for the year ending 30 September 2022 ($)</v>
          </cell>
        </row>
        <row r="84">
          <cell r="A84" t="str">
            <v>Table N.82  Total payments ($m) (participants not in SIL) by support category for the year ending 30 September 2022 ($m)</v>
          </cell>
        </row>
        <row r="85">
          <cell r="A85" t="str">
            <v>Table N.83  Distribution of the percentage change in plan budgets for plans reviewed in this financial year (1 July 2022 to 30 September 2022) - all participants</v>
          </cell>
        </row>
        <row r="86">
          <cell r="A86" t="str">
            <v>Table N.84  Utilisation rates split by participants in SIL and those not in SIL, and first and subsequent plans</v>
          </cell>
        </row>
        <row r="87">
          <cell r="A87" t="str">
            <v>Table N.85  Participant Service Guarantee Timeframes (% guarantees met) for the quarter ending 30 September 2022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2231A8F-49DF-4495-B6F6-2897A9A47639}" name="Table7" displayName="Table7" ref="A2:B8" totalsRowShown="0" headerRowDxfId="79">
  <autoFilter ref="A2:B8" xr:uid="{F2231A8F-49DF-4495-B6F6-2897A9A47639}">
    <filterColumn colId="0" hiddenButton="1"/>
    <filterColumn colId="1" hiddenButton="1"/>
  </autoFilter>
  <tableColumns count="2">
    <tableColumn id="1" xr3:uid="{CBF687B9-BD8A-49E4-AAC2-2CA4C486BBE8}" name="Heading" dataDxfId="78"/>
    <tableColumn id="2" xr3:uid="{D7C4BEF8-DDC2-48DB-8B1F-72E3458B820D}" name="Link" dataDxfId="77" dataCellStyle="Hyperlink"/>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I101" totalsRowShown="0" headerRowDxfId="75" dataDxfId="74" tableBorderDxfId="73">
  <autoFilter ref="A2:I101"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000-000001000000}" name="Service district" dataDxfId="72"/>
    <tableColumn id="2" xr3:uid="{00000000-0010-0000-0000-000002000000}" name="Phasing date" dataDxfId="71"/>
    <tableColumn id="3" xr3:uid="{00000000-0010-0000-0000-000003000000}" name="Core supports (Count)" dataDxfId="70"/>
    <tableColumn id="4" xr3:uid="{00000000-0010-0000-0000-000004000000}" name="Core supports (Percentage)" dataDxfId="69"/>
    <tableColumn id="5" xr3:uid="{00000000-0010-0000-0000-000005000000}" name="Capacity Building supports (Count)" dataDxfId="68"/>
    <tableColumn id="6" xr3:uid="{00000000-0010-0000-0000-000006000000}" name="Capacity Building supports (Percentage)" dataDxfId="67"/>
    <tableColumn id="7" xr3:uid="{00000000-0010-0000-0000-000007000000}" name="Capital supports (Count)" dataDxfId="66"/>
    <tableColumn id="8" xr3:uid="{00000000-0010-0000-0000-000008000000}" name="Capital supports (Percentage)" dataDxfId="65"/>
    <tableColumn id="9" xr3:uid="{00000000-0010-0000-0000-000009000000}" name="Total active participants" dataDxfId="64"/>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F101" totalsRowShown="0" headerRowDxfId="62" dataDxfId="61" tableBorderDxfId="60">
  <autoFilter ref="A2:F101" xr:uid="{00000000-0009-0000-0100-000002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100-000001000000}" name="Service district" dataDxfId="59"/>
    <tableColumn id="2" xr3:uid="{00000000-0010-0000-0100-000002000000}" name="Average annualised committed supports" dataDxfId="58"/>
    <tableColumn id="3" xr3:uid="{00000000-0010-0000-0100-000003000000}" name="Median annualised committed supports" dataDxfId="57"/>
    <tableColumn id="4" xr3:uid="{00000000-0010-0000-0100-000004000000}" name="Average payments" dataDxfId="56"/>
    <tableColumn id="5" xr3:uid="{00000000-0010-0000-0100-000005000000}" name="Median payments" dataDxfId="55"/>
    <tableColumn id="6" xr3:uid="{00000000-0010-0000-0100-000006000000}" name="Total active participants" dataDxfId="54"/>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01" totalsRowShown="0" headerRowDxfId="52" dataDxfId="51" tableBorderDxfId="50">
  <autoFilter ref="A2:F101"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ervice district" dataDxfId="49"/>
    <tableColumn id="2" xr3:uid="{00000000-0010-0000-0200-000002000000}" name="Average annualised committed supports" dataDxfId="48"/>
    <tableColumn id="3" xr3:uid="{00000000-0010-0000-0200-000003000000}" name="Median annualised committed supports" dataDxfId="47"/>
    <tableColumn id="4" xr3:uid="{00000000-0010-0000-0200-000004000000}" name="Average payments" dataDxfId="46"/>
    <tableColumn id="5" xr3:uid="{00000000-0010-0000-0200-000005000000}" name="Median payments" dataDxfId="45"/>
    <tableColumn id="6" xr3:uid="{00000000-0010-0000-0200-000006000000}" name="Total active participants not in SIL" dataDxfId="44"/>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J92" totalsRowShown="0" headerRowDxfId="42" dataDxfId="41" tableBorderDxfId="40" dataCellStyle="Percent">
  <autoFilter ref="A2:J92"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Service district" dataDxfId="39"/>
    <tableColumn id="2" xr3:uid="{00000000-0010-0000-0300-000002000000}" name="0 to 6 years" dataDxfId="38" dataCellStyle="Percent"/>
    <tableColumn id="3" xr3:uid="{00000000-0010-0000-0300-000003000000}" name="7 to 14 years" dataDxfId="37" dataCellStyle="Percent"/>
    <tableColumn id="4" xr3:uid="{00000000-0010-0000-0300-000004000000}" name="15 to 18 years" dataDxfId="36" dataCellStyle="Percent"/>
    <tableColumn id="5" xr3:uid="{00000000-0010-0000-0300-000005000000}" name="19 to 24 years" dataDxfId="35" dataCellStyle="Percent"/>
    <tableColumn id="6" xr3:uid="{00000000-0010-0000-0300-000006000000}" name="25 to 34 years" dataDxfId="34" dataCellStyle="Percent"/>
    <tableColumn id="7" xr3:uid="{00000000-0010-0000-0300-000007000000}" name="35 to 44 years" dataDxfId="33" dataCellStyle="Percent"/>
    <tableColumn id="8" xr3:uid="{00000000-0010-0000-0300-000008000000}" name="45 to 54 years" dataDxfId="32" dataCellStyle="Percent"/>
    <tableColumn id="9" xr3:uid="{00000000-0010-0000-0300-000009000000}" name="55 to 64 years" dataDxfId="31" dataCellStyle="Percent"/>
    <tableColumn id="10" xr3:uid="{00000000-0010-0000-0300-00000A000000}" name="Total excl. 65+ years" dataDxfId="30" dataCellStyle="Percent"/>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J92" totalsRowShown="0" headerRowDxfId="28" dataDxfId="26" headerRowBorderDxfId="27" tableBorderDxfId="25" dataCellStyle="Percent">
  <autoFilter ref="A2:J9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400-000001000000}" name="Service District" dataDxfId="24"/>
    <tableColumn id="2" xr3:uid="{00000000-0010-0000-0400-000002000000}" name="0 to 6 years" dataDxfId="23" dataCellStyle="Percent"/>
    <tableColumn id="3" xr3:uid="{00000000-0010-0000-0400-000003000000}" name="7 to 14 years" dataDxfId="22" dataCellStyle="Percent"/>
    <tableColumn id="4" xr3:uid="{00000000-0010-0000-0400-000004000000}" name="15 to 18 years" dataDxfId="21" dataCellStyle="Percent"/>
    <tableColumn id="5" xr3:uid="{00000000-0010-0000-0400-000005000000}" name="19 to 24 years" dataDxfId="20" dataCellStyle="Percent"/>
    <tableColumn id="6" xr3:uid="{00000000-0010-0000-0400-000006000000}" name="25 to 34 years" dataDxfId="19" dataCellStyle="Percent"/>
    <tableColumn id="7" xr3:uid="{00000000-0010-0000-0400-000007000000}" name="35 to 44 years" dataDxfId="18" dataCellStyle="Percent"/>
    <tableColumn id="8" xr3:uid="{00000000-0010-0000-0400-000008000000}" name="45 to 54 years" dataDxfId="17" dataCellStyle="Percent"/>
    <tableColumn id="9" xr3:uid="{00000000-0010-0000-0400-000009000000}" name="55 to 64 years" dataDxfId="16" dataCellStyle="Percent"/>
    <tableColumn id="10" xr3:uid="{00000000-0010-0000-0400-00000A000000}" name="Total excl. 65+ years" dataDxfId="15" dataCellStyle="Percent"/>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J92" totalsRowShown="0" headerRowDxfId="13" dataDxfId="11" headerRowBorderDxfId="12" tableBorderDxfId="10" dataCellStyle="Percent">
  <autoFilter ref="A2:J92"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500-000001000000}" name="Service District" dataDxfId="9"/>
    <tableColumn id="2" xr3:uid="{00000000-0010-0000-0500-000002000000}" name="0 to 6 years" dataDxfId="8" dataCellStyle="Percent"/>
    <tableColumn id="3" xr3:uid="{00000000-0010-0000-0500-000003000000}" name="7 to 14 years" dataDxfId="7" dataCellStyle="Percent"/>
    <tableColumn id="4" xr3:uid="{00000000-0010-0000-0500-000004000000}" name="15 to 18 years" dataDxfId="6" dataCellStyle="Percent"/>
    <tableColumn id="5" xr3:uid="{00000000-0010-0000-0500-000005000000}" name="19 to 24 years" dataDxfId="5" dataCellStyle="Percent"/>
    <tableColumn id="6" xr3:uid="{00000000-0010-0000-0500-000006000000}" name="25 to 34 years" dataDxfId="4" dataCellStyle="Percent"/>
    <tableColumn id="7" xr3:uid="{00000000-0010-0000-0500-000007000000}" name="35 to 44 years" dataDxfId="3" dataCellStyle="Percent"/>
    <tableColumn id="8" xr3:uid="{00000000-0010-0000-0500-000008000000}" name="45 to 54 years" dataDxfId="2" dataCellStyle="Percent"/>
    <tableColumn id="9" xr3:uid="{00000000-0010-0000-0500-000009000000}" name="55 to 64 years" dataDxfId="1" dataCellStyle="Percent"/>
    <tableColumn id="10" xr3:uid="{00000000-0010-0000-0500-00000A000000}" name="Total excl. 65+ years" dataDxfId="0" dataCellStyle="Percent"/>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DD72F-7DEB-47F2-A927-79B34676E291}">
  <sheetPr codeName="Sheet19">
    <tabColor rgb="FFF7EEF7"/>
  </sheetPr>
  <dimension ref="A1:AG46"/>
  <sheetViews>
    <sheetView topLeftCell="A9" workbookViewId="0"/>
  </sheetViews>
  <sheetFormatPr defaultColWidth="8.85546875" defaultRowHeight="15" outlineLevelRow="1" x14ac:dyDescent="0.25"/>
  <cols>
    <col min="1" max="1" width="4" style="1" customWidth="1"/>
    <col min="2" max="2" width="6.42578125" style="1" bestFit="1" customWidth="1"/>
    <col min="3" max="3" width="10.42578125" style="9" customWidth="1"/>
    <col min="4" max="4" width="112.42578125" style="3" customWidth="1"/>
    <col min="5" max="5" width="16.28515625" style="20" customWidth="1"/>
    <col min="18" max="18" width="5.42578125" style="2" customWidth="1"/>
    <col min="20" max="16384" width="8.85546875" style="1"/>
  </cols>
  <sheetData>
    <row r="1" spans="1:33" s="11" customFormat="1" ht="18" x14ac:dyDescent="0.25">
      <c r="A1" s="11" t="s">
        <v>4</v>
      </c>
      <c r="C1" s="14"/>
      <c r="D1" s="13"/>
      <c r="E1" s="17"/>
      <c r="R1" s="12"/>
    </row>
    <row r="2" spans="1:33" ht="25.5" x14ac:dyDescent="0.25">
      <c r="D2" s="10" t="s">
        <v>48</v>
      </c>
      <c r="E2" s="18"/>
      <c r="F2" s="19"/>
    </row>
    <row r="3" spans="1:33" outlineLevel="1" x14ac:dyDescent="0.25">
      <c r="B3" s="1" t="s">
        <v>49</v>
      </c>
      <c r="C3" s="9">
        <v>885</v>
      </c>
    </row>
    <row r="4" spans="1:33" outlineLevel="1" x14ac:dyDescent="0.25">
      <c r="B4" s="1" t="s">
        <v>50</v>
      </c>
      <c r="C4" s="9">
        <v>901</v>
      </c>
    </row>
    <row r="5" spans="1:33" outlineLevel="1" x14ac:dyDescent="0.25"/>
    <row r="6" spans="1:33" ht="15.75" outlineLevel="1" thickBot="1" x14ac:dyDescent="0.3"/>
    <row r="7" spans="1:33" ht="15.75" thickBot="1" x14ac:dyDescent="0.3">
      <c r="B7" s="8" t="s">
        <v>3</v>
      </c>
      <c r="C7" s="7" t="s">
        <v>2</v>
      </c>
      <c r="D7" s="6" t="s">
        <v>1</v>
      </c>
      <c r="E7" s="21"/>
    </row>
    <row r="8" spans="1:33" ht="25.5" x14ac:dyDescent="0.25">
      <c r="A8" s="22"/>
      <c r="B8" s="4">
        <f>C3</f>
        <v>885</v>
      </c>
      <c r="C8" s="9" t="s">
        <v>0</v>
      </c>
      <c r="D8" s="5" t="s">
        <v>614</v>
      </c>
      <c r="E8" s="21"/>
    </row>
    <row r="9" spans="1:33" ht="38.25" x14ac:dyDescent="0.25">
      <c r="A9" s="22"/>
      <c r="B9" s="4">
        <f t="shared" ref="B9:B24" si="0">IF(B8=$C$4,,B8+1)</f>
        <v>886</v>
      </c>
      <c r="C9" s="9" t="s">
        <v>0</v>
      </c>
      <c r="D9" s="5" t="s">
        <v>615</v>
      </c>
      <c r="E9" s="21"/>
    </row>
    <row r="10" spans="1:33" ht="25.5" x14ac:dyDescent="0.25">
      <c r="A10" s="22"/>
      <c r="B10" s="4">
        <f t="shared" si="0"/>
        <v>887</v>
      </c>
      <c r="C10" s="9" t="s">
        <v>0</v>
      </c>
      <c r="D10" s="5" t="s">
        <v>616</v>
      </c>
      <c r="E10" s="21"/>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row>
    <row r="11" spans="1:33" ht="38.25" x14ac:dyDescent="0.2">
      <c r="A11" s="22"/>
      <c r="B11" s="4">
        <f t="shared" si="0"/>
        <v>888</v>
      </c>
      <c r="C11" s="9" t="s">
        <v>0</v>
      </c>
      <c r="D11" s="5" t="s">
        <v>617</v>
      </c>
      <c r="E11" s="21"/>
      <c r="F11" s="2"/>
      <c r="G11" s="2"/>
      <c r="H11" s="2"/>
      <c r="I11" s="2"/>
      <c r="J11" s="2"/>
      <c r="K11" s="2"/>
      <c r="L11" s="2"/>
      <c r="M11" s="2"/>
      <c r="N11" s="2"/>
      <c r="O11" s="2"/>
      <c r="P11" s="2"/>
      <c r="Q11" s="2"/>
      <c r="S11" s="2"/>
      <c r="T11" s="2"/>
      <c r="U11" s="2"/>
      <c r="V11" s="2"/>
      <c r="W11" s="2"/>
      <c r="X11" s="2"/>
      <c r="Y11" s="2"/>
      <c r="Z11" s="2"/>
      <c r="AA11" s="2"/>
      <c r="AB11" s="2"/>
      <c r="AC11" s="2"/>
      <c r="AD11" s="2"/>
      <c r="AE11" s="2"/>
      <c r="AF11" s="2"/>
      <c r="AG11" s="2"/>
    </row>
    <row r="12" spans="1:33" ht="12.75" x14ac:dyDescent="0.25">
      <c r="A12" s="22"/>
      <c r="B12" s="4">
        <f t="shared" si="0"/>
        <v>889</v>
      </c>
      <c r="C12" s="9" t="s">
        <v>0</v>
      </c>
      <c r="D12" s="5" t="s">
        <v>618</v>
      </c>
      <c r="E12" s="21"/>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row>
    <row r="13" spans="1:33" ht="12.75" x14ac:dyDescent="0.2">
      <c r="A13" s="22"/>
      <c r="B13" s="4">
        <f t="shared" si="0"/>
        <v>890</v>
      </c>
      <c r="C13" s="9" t="s">
        <v>0</v>
      </c>
      <c r="D13" s="5" t="s">
        <v>619</v>
      </c>
      <c r="E13" s="21"/>
      <c r="F13" s="2"/>
      <c r="G13" s="2"/>
      <c r="H13" s="2"/>
      <c r="I13" s="2"/>
      <c r="J13" s="2"/>
      <c r="K13" s="2"/>
      <c r="L13" s="2"/>
      <c r="M13" s="2"/>
      <c r="N13" s="2"/>
      <c r="O13" s="2"/>
      <c r="P13" s="2"/>
      <c r="Q13" s="2"/>
      <c r="S13" s="2"/>
      <c r="T13" s="2"/>
      <c r="U13" s="2"/>
      <c r="V13" s="2"/>
      <c r="W13" s="2"/>
      <c r="X13" s="2"/>
      <c r="Y13" s="2"/>
      <c r="Z13" s="2"/>
      <c r="AA13" s="2"/>
      <c r="AB13" s="2"/>
      <c r="AC13" s="2"/>
      <c r="AD13" s="2"/>
      <c r="AE13" s="2"/>
      <c r="AF13" s="2"/>
      <c r="AG13" s="2"/>
    </row>
    <row r="14" spans="1:33" ht="12.75" x14ac:dyDescent="0.25">
      <c r="A14" s="22"/>
      <c r="B14" s="4">
        <f t="shared" si="0"/>
        <v>891</v>
      </c>
      <c r="C14" s="9" t="s">
        <v>0</v>
      </c>
      <c r="D14" s="5" t="s">
        <v>620</v>
      </c>
      <c r="E14" s="21"/>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row>
    <row r="15" spans="1:33" ht="12.75" x14ac:dyDescent="0.2">
      <c r="A15" s="22"/>
      <c r="B15" s="4">
        <f t="shared" si="0"/>
        <v>892</v>
      </c>
      <c r="C15" s="9" t="s">
        <v>0</v>
      </c>
      <c r="D15" s="5" t="s">
        <v>621</v>
      </c>
      <c r="E15" s="21"/>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row>
    <row r="16" spans="1:33" ht="25.5" x14ac:dyDescent="0.25">
      <c r="A16" s="22"/>
      <c r="B16" s="4">
        <f t="shared" si="0"/>
        <v>893</v>
      </c>
      <c r="C16" s="9" t="s">
        <v>0</v>
      </c>
      <c r="D16" s="5" t="s">
        <v>614</v>
      </c>
      <c r="E16" s="21"/>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row>
    <row r="17" spans="1:33" x14ac:dyDescent="0.25">
      <c r="A17" s="22"/>
      <c r="B17" s="4">
        <f t="shared" si="0"/>
        <v>894</v>
      </c>
      <c r="C17" s="9" t="s">
        <v>0</v>
      </c>
      <c r="D17" s="5" t="s">
        <v>621</v>
      </c>
      <c r="E17" s="21"/>
    </row>
    <row r="18" spans="1:33" ht="51" x14ac:dyDescent="0.25">
      <c r="A18" s="22"/>
      <c r="B18" s="4">
        <f t="shared" si="0"/>
        <v>895</v>
      </c>
      <c r="C18" s="9" t="s">
        <v>0</v>
      </c>
      <c r="D18" s="5" t="s">
        <v>622</v>
      </c>
      <c r="E18" s="21"/>
    </row>
    <row r="19" spans="1:33" ht="25.5" x14ac:dyDescent="0.25">
      <c r="A19" s="22"/>
      <c r="B19" s="4">
        <f t="shared" si="0"/>
        <v>896</v>
      </c>
      <c r="C19" s="9" t="s">
        <v>0</v>
      </c>
      <c r="D19" s="5" t="s">
        <v>614</v>
      </c>
      <c r="E19" s="21"/>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row>
    <row r="20" spans="1:33" x14ac:dyDescent="0.25">
      <c r="A20" s="22"/>
      <c r="B20" s="4">
        <f t="shared" si="0"/>
        <v>897</v>
      </c>
      <c r="C20" s="9" t="s">
        <v>0</v>
      </c>
      <c r="D20" s="5" t="s">
        <v>621</v>
      </c>
      <c r="E20" s="21"/>
    </row>
    <row r="21" spans="1:33" ht="51" x14ac:dyDescent="0.25">
      <c r="A21" s="22"/>
      <c r="B21" s="4">
        <f t="shared" si="0"/>
        <v>898</v>
      </c>
      <c r="C21" s="9" t="s">
        <v>0</v>
      </c>
      <c r="D21" s="5" t="s">
        <v>622</v>
      </c>
      <c r="E21" s="21"/>
    </row>
    <row r="22" spans="1:33" x14ac:dyDescent="0.25">
      <c r="A22" s="22"/>
      <c r="B22" s="4">
        <f t="shared" si="0"/>
        <v>899</v>
      </c>
      <c r="C22" s="9" t="s">
        <v>0</v>
      </c>
      <c r="D22" s="5" t="s">
        <v>623</v>
      </c>
      <c r="E22" s="21"/>
    </row>
    <row r="23" spans="1:33" x14ac:dyDescent="0.25">
      <c r="A23" s="22"/>
      <c r="B23" s="4">
        <f t="shared" si="0"/>
        <v>900</v>
      </c>
      <c r="C23" s="9" t="s">
        <v>0</v>
      </c>
      <c r="D23" s="5" t="s">
        <v>624</v>
      </c>
      <c r="E23" s="21"/>
    </row>
    <row r="24" spans="1:33" x14ac:dyDescent="0.25">
      <c r="A24" s="22"/>
      <c r="B24" s="4">
        <f t="shared" si="0"/>
        <v>901</v>
      </c>
      <c r="C24" s="9" t="s">
        <v>0</v>
      </c>
      <c r="D24" s="5" t="s">
        <v>624</v>
      </c>
      <c r="E24" s="21"/>
    </row>
    <row r="25" spans="1:33" x14ac:dyDescent="0.25">
      <c r="A25" s="22"/>
      <c r="B25" s="4"/>
      <c r="D25" s="5"/>
      <c r="E25" s="21"/>
    </row>
    <row r="26" spans="1:33" x14ac:dyDescent="0.25">
      <c r="A26" s="22"/>
      <c r="B26" s="4"/>
      <c r="D26" s="5"/>
      <c r="E26" s="21"/>
    </row>
    <row r="27" spans="1:33" x14ac:dyDescent="0.25">
      <c r="A27" s="22"/>
      <c r="B27" s="4"/>
      <c r="D27" s="5"/>
      <c r="E27" s="21"/>
    </row>
    <row r="28" spans="1:33" x14ac:dyDescent="0.25">
      <c r="A28" s="22"/>
      <c r="B28" s="4"/>
      <c r="D28" s="5"/>
      <c r="E28" s="21"/>
    </row>
    <row r="29" spans="1:33" x14ac:dyDescent="0.25">
      <c r="A29" s="22"/>
      <c r="B29" s="4"/>
      <c r="D29" s="5"/>
      <c r="E29" s="21"/>
    </row>
    <row r="30" spans="1:33" x14ac:dyDescent="0.25">
      <c r="A30" s="22"/>
      <c r="B30" s="4"/>
      <c r="D30" s="5"/>
      <c r="E30" s="21"/>
    </row>
    <row r="31" spans="1:33" x14ac:dyDescent="0.25">
      <c r="A31" s="22"/>
      <c r="B31" s="4"/>
      <c r="D31" s="5"/>
      <c r="E31" s="21"/>
    </row>
    <row r="32" spans="1:33" x14ac:dyDescent="0.25">
      <c r="A32" s="22"/>
      <c r="B32" s="4"/>
      <c r="D32" s="5"/>
      <c r="E32" s="21"/>
    </row>
    <row r="33" spans="1:5" x14ac:dyDescent="0.25">
      <c r="A33" s="22"/>
      <c r="B33" s="4"/>
      <c r="D33" s="5"/>
      <c r="E33" s="21"/>
    </row>
    <row r="34" spans="1:5" x14ac:dyDescent="0.25">
      <c r="A34" s="22"/>
      <c r="B34" s="4"/>
      <c r="D34" s="5"/>
      <c r="E34" s="21"/>
    </row>
    <row r="35" spans="1:5" x14ac:dyDescent="0.25">
      <c r="A35" s="22"/>
      <c r="B35" s="4"/>
      <c r="D35" s="5"/>
      <c r="E35" s="21"/>
    </row>
    <row r="36" spans="1:5" x14ac:dyDescent="0.25">
      <c r="A36" s="22"/>
      <c r="B36" s="4"/>
      <c r="D36" s="5"/>
      <c r="E36" s="21"/>
    </row>
    <row r="37" spans="1:5" x14ac:dyDescent="0.25">
      <c r="A37" s="22"/>
      <c r="B37" s="4"/>
      <c r="D37" s="5"/>
      <c r="E37" s="21"/>
    </row>
    <row r="38" spans="1:5" x14ac:dyDescent="0.25">
      <c r="A38" s="22"/>
      <c r="B38" s="4"/>
      <c r="D38" s="5"/>
      <c r="E38" s="21"/>
    </row>
    <row r="39" spans="1:5" x14ac:dyDescent="0.25">
      <c r="A39" s="22"/>
      <c r="B39" s="4"/>
      <c r="D39" s="5"/>
      <c r="E39" s="21"/>
    </row>
    <row r="40" spans="1:5" x14ac:dyDescent="0.25">
      <c r="A40" s="22"/>
      <c r="B40" s="4"/>
      <c r="D40" s="5"/>
      <c r="E40" s="21"/>
    </row>
    <row r="41" spans="1:5" x14ac:dyDescent="0.25">
      <c r="A41" s="22"/>
      <c r="B41" s="4"/>
      <c r="D41" s="5"/>
      <c r="E41" s="21"/>
    </row>
    <row r="42" spans="1:5" x14ac:dyDescent="0.25">
      <c r="A42" s="22"/>
      <c r="B42" s="4"/>
      <c r="D42" s="5"/>
      <c r="E42" s="21"/>
    </row>
    <row r="43" spans="1:5" x14ac:dyDescent="0.25">
      <c r="A43" s="22"/>
      <c r="B43" s="4"/>
      <c r="D43" s="5"/>
      <c r="E43" s="21"/>
    </row>
    <row r="44" spans="1:5" x14ac:dyDescent="0.25">
      <c r="A44" s="22"/>
      <c r="B44" s="4"/>
      <c r="D44" s="5"/>
      <c r="E44" s="21"/>
    </row>
    <row r="45" spans="1:5" x14ac:dyDescent="0.25">
      <c r="A45" s="22"/>
      <c r="B45" s="4"/>
      <c r="D45" s="5"/>
      <c r="E45" s="21"/>
    </row>
    <row r="46" spans="1:5" x14ac:dyDescent="0.25">
      <c r="A46" s="22"/>
      <c r="B46" s="4"/>
      <c r="D46" s="5"/>
      <c r="E46" s="21"/>
    </row>
  </sheetData>
  <autoFilter ref="B7:D46" xr:uid="{00000000-0009-0000-0000-000000000000}"/>
  <mergeCells count="5">
    <mergeCell ref="F10:AG10"/>
    <mergeCell ref="F12:AG12"/>
    <mergeCell ref="F14:AG14"/>
    <mergeCell ref="F16:AG16"/>
    <mergeCell ref="F19:AG19"/>
  </mergeCells>
  <conditionalFormatting sqref="E7:E46 D8:D46">
    <cfRule type="containsErrors" dxfId="80" priority="1">
      <formula>ISERROR(D7)</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5267D-3F2C-4F8D-B5BF-D1ADE7AD43F5}">
  <sheetPr codeName="Sheet2"/>
  <dimension ref="A1:K3"/>
  <sheetViews>
    <sheetView tabSelected="1" zoomScaleNormal="100" workbookViewId="0"/>
  </sheetViews>
  <sheetFormatPr defaultColWidth="0" defaultRowHeight="15" zeroHeight="1" x14ac:dyDescent="0.25"/>
  <cols>
    <col min="1" max="1" width="87.28515625" customWidth="1"/>
    <col min="2" max="11" width="0" hidden="1" customWidth="1"/>
    <col min="12" max="16384" width="8.7109375" hidden="1"/>
  </cols>
  <sheetData>
    <row r="1" spans="1:11" ht="26.25" x14ac:dyDescent="0.25">
      <c r="A1" s="31" t="s">
        <v>20</v>
      </c>
      <c r="B1" s="16"/>
      <c r="C1" s="2"/>
      <c r="D1" s="2"/>
      <c r="E1" s="2"/>
      <c r="F1" s="2"/>
      <c r="G1" s="2"/>
      <c r="H1" s="2"/>
      <c r="I1" s="2"/>
      <c r="J1" s="2"/>
      <c r="K1" s="2"/>
    </row>
    <row r="2" spans="1:11" ht="60.75" x14ac:dyDescent="0.25">
      <c r="A2" s="32" t="s">
        <v>19</v>
      </c>
      <c r="B2" s="30"/>
      <c r="C2" s="30"/>
      <c r="D2" s="30"/>
      <c r="E2" s="30"/>
      <c r="F2" s="30"/>
      <c r="G2" s="30"/>
      <c r="H2" s="30"/>
      <c r="I2" s="30"/>
      <c r="J2" s="30"/>
      <c r="K2" s="30"/>
    </row>
    <row r="3" spans="1:11" ht="15.75" x14ac:dyDescent="0.25">
      <c r="A3" s="114" t="s">
        <v>56</v>
      </c>
    </row>
  </sheetData>
  <hyperlinks>
    <hyperlink ref="A3" location="TableOfContents!A1" display="Back to Table of Contents" xr:uid="{A330FCB1-34C1-47B0-B7E5-D764C732BF0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9"/>
  <sheetViews>
    <sheetView zoomScaleNormal="100" workbookViewId="0"/>
  </sheetViews>
  <sheetFormatPr defaultColWidth="0" defaultRowHeight="15" zeroHeight="1" x14ac:dyDescent="0.2"/>
  <cols>
    <col min="1" max="1" width="114" style="23" bestFit="1" customWidth="1"/>
    <col min="2" max="2" width="17.140625" style="23" bestFit="1" customWidth="1"/>
    <col min="3" max="10" width="0" style="23" hidden="1" customWidth="1"/>
    <col min="11" max="16384" width="19.5703125" style="23" hidden="1"/>
  </cols>
  <sheetData>
    <row r="1" spans="1:10" ht="15.75" x14ac:dyDescent="0.25">
      <c r="A1" s="28" t="s">
        <v>53</v>
      </c>
      <c r="B1" s="25"/>
    </row>
    <row r="2" spans="1:10" s="24" customFormat="1" ht="15.75" x14ac:dyDescent="0.25">
      <c r="A2" s="29" t="s">
        <v>51</v>
      </c>
      <c r="B2" s="29" t="s">
        <v>52</v>
      </c>
    </row>
    <row r="3" spans="1:10" x14ac:dyDescent="0.2">
      <c r="A3" s="23" t="s">
        <v>58</v>
      </c>
      <c r="B3" s="26" t="s">
        <v>26</v>
      </c>
    </row>
    <row r="4" spans="1:10" ht="30" x14ac:dyDescent="0.2">
      <c r="A4" s="33" t="s">
        <v>59</v>
      </c>
      <c r="B4" s="26" t="s">
        <v>27</v>
      </c>
      <c r="G4" s="27"/>
      <c r="H4" s="27"/>
      <c r="I4" s="27"/>
      <c r="J4" s="27"/>
    </row>
    <row r="5" spans="1:10" ht="30" x14ac:dyDescent="0.2">
      <c r="A5" s="33" t="s">
        <v>60</v>
      </c>
      <c r="B5" s="26" t="s">
        <v>28</v>
      </c>
      <c r="G5" s="27"/>
      <c r="H5" s="27"/>
      <c r="I5" s="27"/>
      <c r="J5" s="27"/>
    </row>
    <row r="6" spans="1:10" x14ac:dyDescent="0.2">
      <c r="A6" s="23" t="s">
        <v>61</v>
      </c>
      <c r="B6" s="26" t="s">
        <v>29</v>
      </c>
    </row>
    <row r="7" spans="1:10" x14ac:dyDescent="0.2">
      <c r="A7" s="23" t="s">
        <v>62</v>
      </c>
      <c r="B7" s="26" t="s">
        <v>30</v>
      </c>
    </row>
    <row r="8" spans="1:10" x14ac:dyDescent="0.2">
      <c r="A8" s="23" t="s">
        <v>63</v>
      </c>
      <c r="B8" s="26" t="s">
        <v>31</v>
      </c>
    </row>
    <row r="9" spans="1:10" s="116" customFormat="1" x14ac:dyDescent="0.2">
      <c r="A9" s="116" t="s">
        <v>54</v>
      </c>
    </row>
  </sheetData>
  <mergeCells count="1">
    <mergeCell ref="A9:XFD9"/>
  </mergeCells>
  <hyperlinks>
    <hyperlink ref="B3" location="Table1!A1" display="Go to Table O.1" xr:uid="{00000000-0004-0000-0200-000000000000}"/>
    <hyperlink ref="B4" location="Table2!A1" display="Go to Table O.2" xr:uid="{00000000-0004-0000-0200-000001000000}"/>
    <hyperlink ref="B5" location="Table3!A1" display="Go to Table O.3" xr:uid="{00000000-0004-0000-0200-000002000000}"/>
    <hyperlink ref="B6" location="Table4!A1" display="Go to Table O.4" xr:uid="{00000000-0004-0000-0200-000003000000}"/>
    <hyperlink ref="B7" location="Table5!A1" display="Go to Table O.5" xr:uid="{00000000-0004-0000-0200-000004000000}"/>
    <hyperlink ref="B8" location="Table6!A1" display="Go to Table O.6" xr:uid="{00000000-0004-0000-0200-000005000000}"/>
    <hyperlink ref="A9" location="Intro!A1" display="Back to Intro" xr:uid="{9F7F5A89-1207-449B-B528-67CBDCC72482}"/>
  </hyperlinks>
  <pageMargins left="0.7" right="0.7" top="0.75" bottom="0.75" header="0.3" footer="0.3"/>
  <pageSetup paperSize="9"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110"/>
  <sheetViews>
    <sheetView zoomScaleNormal="100" workbookViewId="0">
      <selection sqref="A1:I1"/>
    </sheetView>
  </sheetViews>
  <sheetFormatPr defaultColWidth="0" defaultRowHeight="15" zeroHeight="1" x14ac:dyDescent="0.2"/>
  <cols>
    <col min="1" max="1" width="37.140625" style="23" bestFit="1" customWidth="1"/>
    <col min="2" max="2" width="9.5703125" style="23" bestFit="1" customWidth="1"/>
    <col min="3" max="3" width="12.85546875" style="23" customWidth="1"/>
    <col min="4" max="5" width="12.140625" style="23" bestFit="1" customWidth="1"/>
    <col min="6" max="6" width="15" style="23" bestFit="1" customWidth="1"/>
    <col min="7" max="7" width="9.42578125" style="23" bestFit="1" customWidth="1"/>
    <col min="8" max="9" width="12.140625" style="23" bestFit="1" customWidth="1"/>
    <col min="10" max="16384" width="8.7109375" style="23" hidden="1"/>
  </cols>
  <sheetData>
    <row r="1" spans="1:9" x14ac:dyDescent="0.2">
      <c r="A1" s="118" t="str">
        <f>n_t001h</f>
        <v>Table O.1 Active participants by service district and support type included in plan as at 31 December 2022</v>
      </c>
      <c r="B1" s="118"/>
      <c r="C1" s="118"/>
      <c r="D1" s="118"/>
      <c r="E1" s="118"/>
      <c r="F1" s="118"/>
      <c r="G1" s="118"/>
      <c r="H1" s="118"/>
      <c r="I1" s="118"/>
    </row>
    <row r="2" spans="1:9" ht="61.5" customHeight="1" thickBot="1" x14ac:dyDescent="0.25">
      <c r="A2" s="34" t="s">
        <v>17</v>
      </c>
      <c r="B2" s="35" t="s">
        <v>32</v>
      </c>
      <c r="C2" s="36" t="s">
        <v>33</v>
      </c>
      <c r="D2" s="37" t="s">
        <v>34</v>
      </c>
      <c r="E2" s="36" t="s">
        <v>35</v>
      </c>
      <c r="F2" s="37" t="s">
        <v>36</v>
      </c>
      <c r="G2" s="36" t="s">
        <v>37</v>
      </c>
      <c r="H2" s="37" t="s">
        <v>38</v>
      </c>
      <c r="I2" s="38" t="s">
        <v>18</v>
      </c>
    </row>
    <row r="3" spans="1:9" ht="16.5" thickBot="1" x14ac:dyDescent="0.25">
      <c r="A3" s="39" t="s">
        <v>598</v>
      </c>
      <c r="B3" s="40">
        <f>MAX(B4:B19)</f>
        <v>42917</v>
      </c>
      <c r="C3" s="41">
        <v>138006</v>
      </c>
      <c r="D3" s="42">
        <v>0.80147511469887911</v>
      </c>
      <c r="E3" s="43">
        <v>169414</v>
      </c>
      <c r="F3" s="42">
        <v>0.98387827399965155</v>
      </c>
      <c r="G3" s="43">
        <v>35070</v>
      </c>
      <c r="H3" s="42">
        <v>0.20367036413264417</v>
      </c>
      <c r="I3" s="43">
        <v>172190</v>
      </c>
    </row>
    <row r="4" spans="1:9" ht="15.75" x14ac:dyDescent="0.2">
      <c r="A4" s="44" t="s">
        <v>599</v>
      </c>
      <c r="B4" s="45">
        <v>41456</v>
      </c>
      <c r="C4" s="46">
        <v>23479</v>
      </c>
      <c r="D4" s="47">
        <v>0.81183223263372639</v>
      </c>
      <c r="E4" s="46">
        <v>28214</v>
      </c>
      <c r="F4" s="47">
        <v>0.97555409563984652</v>
      </c>
      <c r="G4" s="48">
        <v>5732</v>
      </c>
      <c r="H4" s="47">
        <v>0.19819508315756718</v>
      </c>
      <c r="I4" s="49">
        <v>28921</v>
      </c>
    </row>
    <row r="5" spans="1:9" ht="15.75" x14ac:dyDescent="0.2">
      <c r="A5" s="50" t="s">
        <v>600</v>
      </c>
      <c r="B5" s="51">
        <v>42552</v>
      </c>
      <c r="C5" s="46">
        <v>7548</v>
      </c>
      <c r="D5" s="47">
        <v>0.77439212065250851</v>
      </c>
      <c r="E5" s="46">
        <v>9620</v>
      </c>
      <c r="F5" s="47">
        <v>0.98697034985123633</v>
      </c>
      <c r="G5" s="48">
        <v>1811</v>
      </c>
      <c r="H5" s="47">
        <v>0.18580075920796144</v>
      </c>
      <c r="I5" s="49">
        <v>9747</v>
      </c>
    </row>
    <row r="6" spans="1:9" ht="15.75" x14ac:dyDescent="0.2">
      <c r="A6" s="50" t="s">
        <v>601</v>
      </c>
      <c r="B6" s="51">
        <v>42917</v>
      </c>
      <c r="C6" s="46">
        <v>689</v>
      </c>
      <c r="D6" s="47">
        <v>0.8392204628501827</v>
      </c>
      <c r="E6" s="46">
        <v>819</v>
      </c>
      <c r="F6" s="47">
        <v>0.997563946406821</v>
      </c>
      <c r="G6" s="48">
        <v>174</v>
      </c>
      <c r="H6" s="47">
        <v>0.21193666260657734</v>
      </c>
      <c r="I6" s="49">
        <v>821</v>
      </c>
    </row>
    <row r="7" spans="1:9" ht="15.75" x14ac:dyDescent="0.2">
      <c r="A7" s="50" t="s">
        <v>602</v>
      </c>
      <c r="B7" s="51">
        <v>42917</v>
      </c>
      <c r="C7" s="46">
        <v>8349</v>
      </c>
      <c r="D7" s="47">
        <v>0.83565208687819037</v>
      </c>
      <c r="E7" s="46">
        <v>9772</v>
      </c>
      <c r="F7" s="47">
        <v>0.97808027224502048</v>
      </c>
      <c r="G7" s="48">
        <v>2233</v>
      </c>
      <c r="H7" s="47">
        <v>0.22350115103593235</v>
      </c>
      <c r="I7" s="49">
        <v>9991</v>
      </c>
    </row>
    <row r="8" spans="1:9" ht="15.75" x14ac:dyDescent="0.2">
      <c r="A8" s="50" t="s">
        <v>603</v>
      </c>
      <c r="B8" s="51">
        <v>42917</v>
      </c>
      <c r="C8" s="46">
        <v>6324</v>
      </c>
      <c r="D8" s="47">
        <v>0.88932639572493322</v>
      </c>
      <c r="E8" s="46">
        <v>7068</v>
      </c>
      <c r="F8" s="47">
        <v>0.99395303051610184</v>
      </c>
      <c r="G8" s="48">
        <v>1386</v>
      </c>
      <c r="H8" s="47">
        <v>0.19490929545774152</v>
      </c>
      <c r="I8" s="49">
        <v>7111</v>
      </c>
    </row>
    <row r="9" spans="1:9" ht="15.75" x14ac:dyDescent="0.2">
      <c r="A9" s="50" t="s">
        <v>604</v>
      </c>
      <c r="B9" s="51">
        <v>42917</v>
      </c>
      <c r="C9" s="46">
        <v>6676</v>
      </c>
      <c r="D9" s="47">
        <v>0.8840042372881356</v>
      </c>
      <c r="E9" s="46">
        <v>7526</v>
      </c>
      <c r="F9" s="47">
        <v>0.99655720338983056</v>
      </c>
      <c r="G9" s="48">
        <v>1717</v>
      </c>
      <c r="H9" s="47">
        <v>0.22735699152542374</v>
      </c>
      <c r="I9" s="49">
        <v>7552</v>
      </c>
    </row>
    <row r="10" spans="1:9" ht="15.75" x14ac:dyDescent="0.2">
      <c r="A10" s="50" t="s">
        <v>605</v>
      </c>
      <c r="B10" s="51">
        <v>42186</v>
      </c>
      <c r="C10" s="46">
        <v>7342</v>
      </c>
      <c r="D10" s="47">
        <v>0.72549407114624509</v>
      </c>
      <c r="E10" s="46">
        <v>9888</v>
      </c>
      <c r="F10" s="47">
        <v>0.97707509881422927</v>
      </c>
      <c r="G10" s="48">
        <v>1887</v>
      </c>
      <c r="H10" s="47">
        <v>0.18646245059288538</v>
      </c>
      <c r="I10" s="49">
        <v>10120</v>
      </c>
    </row>
    <row r="11" spans="1:9" ht="15.75" x14ac:dyDescent="0.2">
      <c r="A11" s="50" t="s">
        <v>606</v>
      </c>
      <c r="B11" s="51">
        <v>42552</v>
      </c>
      <c r="C11" s="46">
        <v>9289</v>
      </c>
      <c r="D11" s="47">
        <v>0.79850425513625034</v>
      </c>
      <c r="E11" s="46">
        <v>11434</v>
      </c>
      <c r="F11" s="47">
        <v>0.98289349265021919</v>
      </c>
      <c r="G11" s="48">
        <v>2744</v>
      </c>
      <c r="H11" s="47">
        <v>0.23588068426029399</v>
      </c>
      <c r="I11" s="49">
        <v>11633</v>
      </c>
    </row>
    <row r="12" spans="1:9" ht="15.75" x14ac:dyDescent="0.2">
      <c r="A12" s="50" t="s">
        <v>607</v>
      </c>
      <c r="B12" s="51">
        <v>42917</v>
      </c>
      <c r="C12" s="46">
        <v>7709</v>
      </c>
      <c r="D12" s="47">
        <v>0.94380509304603333</v>
      </c>
      <c r="E12" s="46">
        <v>8130</v>
      </c>
      <c r="F12" s="47">
        <v>0.99534769833496572</v>
      </c>
      <c r="G12" s="48">
        <v>1642</v>
      </c>
      <c r="H12" s="47">
        <v>0.20102840352595494</v>
      </c>
      <c r="I12" s="49">
        <v>8168</v>
      </c>
    </row>
    <row r="13" spans="1:9" ht="15.75" x14ac:dyDescent="0.2">
      <c r="A13" s="50" t="s">
        <v>608</v>
      </c>
      <c r="B13" s="51">
        <v>42917</v>
      </c>
      <c r="C13" s="46">
        <v>9809</v>
      </c>
      <c r="D13" s="47">
        <v>0.84262520402027319</v>
      </c>
      <c r="E13" s="46">
        <v>11527</v>
      </c>
      <c r="F13" s="47">
        <v>0.99020702688772444</v>
      </c>
      <c r="G13" s="48">
        <v>2516</v>
      </c>
      <c r="H13" s="47">
        <v>0.21613263465338028</v>
      </c>
      <c r="I13" s="49">
        <v>11641</v>
      </c>
    </row>
    <row r="14" spans="1:9" ht="15.75" x14ac:dyDescent="0.2">
      <c r="A14" s="50" t="s">
        <v>609</v>
      </c>
      <c r="B14" s="51">
        <v>42552</v>
      </c>
      <c r="C14" s="46">
        <v>19949</v>
      </c>
      <c r="D14" s="47">
        <v>0.7469017934029728</v>
      </c>
      <c r="E14" s="46">
        <v>26276</v>
      </c>
      <c r="F14" s="47">
        <v>0.98378823617507205</v>
      </c>
      <c r="G14" s="48">
        <v>5092</v>
      </c>
      <c r="H14" s="47">
        <v>0.19064734733610395</v>
      </c>
      <c r="I14" s="49">
        <v>26709</v>
      </c>
    </row>
    <row r="15" spans="1:9" ht="15.75" x14ac:dyDescent="0.2">
      <c r="A15" s="50" t="s">
        <v>610</v>
      </c>
      <c r="B15" s="51">
        <v>42552</v>
      </c>
      <c r="C15" s="46">
        <v>3931</v>
      </c>
      <c r="D15" s="47">
        <v>0.83389902418328388</v>
      </c>
      <c r="E15" s="46">
        <v>4625</v>
      </c>
      <c r="F15" s="47">
        <v>0.98112006788290196</v>
      </c>
      <c r="G15" s="48">
        <v>1042</v>
      </c>
      <c r="H15" s="47">
        <v>0.22104369961815867</v>
      </c>
      <c r="I15" s="49">
        <v>4714</v>
      </c>
    </row>
    <row r="16" spans="1:9" ht="15.75" x14ac:dyDescent="0.2">
      <c r="A16" s="50" t="s">
        <v>611</v>
      </c>
      <c r="B16" s="51">
        <v>42917</v>
      </c>
      <c r="C16" s="46">
        <v>6071</v>
      </c>
      <c r="D16" s="47">
        <v>0.88408329692733367</v>
      </c>
      <c r="E16" s="46">
        <v>6783</v>
      </c>
      <c r="F16" s="47">
        <v>0.98776758409785936</v>
      </c>
      <c r="G16" s="48">
        <v>1441</v>
      </c>
      <c r="H16" s="47">
        <v>0.20984418232124655</v>
      </c>
      <c r="I16" s="49">
        <v>6867</v>
      </c>
    </row>
    <row r="17" spans="1:9" ht="15.75" x14ac:dyDescent="0.2">
      <c r="A17" s="50" t="s">
        <v>612</v>
      </c>
      <c r="B17" s="51">
        <v>42917</v>
      </c>
      <c r="C17" s="46">
        <v>6124</v>
      </c>
      <c r="D17" s="47">
        <v>0.83331065451081776</v>
      </c>
      <c r="E17" s="46">
        <v>7261</v>
      </c>
      <c r="F17" s="47">
        <v>0.98802558171179755</v>
      </c>
      <c r="G17" s="48">
        <v>1691</v>
      </c>
      <c r="H17" s="47">
        <v>0.23009933324261805</v>
      </c>
      <c r="I17" s="49">
        <v>7349</v>
      </c>
    </row>
    <row r="18" spans="1:9" ht="15.75" x14ac:dyDescent="0.2">
      <c r="A18" s="50" t="s">
        <v>613</v>
      </c>
      <c r="B18" s="51">
        <v>42552</v>
      </c>
      <c r="C18" s="46">
        <v>14698</v>
      </c>
      <c r="D18" s="47">
        <v>0.70602363339417806</v>
      </c>
      <c r="E18" s="46">
        <v>20444</v>
      </c>
      <c r="F18" s="47">
        <v>0.98203477759631086</v>
      </c>
      <c r="G18" s="48">
        <v>3959</v>
      </c>
      <c r="H18" s="47">
        <v>0.1901719665673936</v>
      </c>
      <c r="I18" s="49">
        <v>20818</v>
      </c>
    </row>
    <row r="19" spans="1:9" ht="16.5" thickBot="1" x14ac:dyDescent="0.25">
      <c r="A19" s="52" t="s">
        <v>203</v>
      </c>
      <c r="B19" s="53" t="s">
        <v>21</v>
      </c>
      <c r="C19" s="54">
        <v>19</v>
      </c>
      <c r="D19" s="55">
        <v>0.6785714285714286</v>
      </c>
      <c r="E19" s="54">
        <v>27</v>
      </c>
      <c r="F19" s="55">
        <v>0.9642857142857143</v>
      </c>
      <c r="G19" s="56" t="s">
        <v>267</v>
      </c>
      <c r="H19" s="57" t="s">
        <v>21</v>
      </c>
      <c r="I19" s="43">
        <v>28</v>
      </c>
    </row>
    <row r="20" spans="1:9" ht="16.5" thickBot="1" x14ac:dyDescent="0.25">
      <c r="A20" s="39" t="s">
        <v>15</v>
      </c>
      <c r="B20" s="40">
        <f>MAX(B21:B38)</f>
        <v>43466</v>
      </c>
      <c r="C20" s="41">
        <v>147136</v>
      </c>
      <c r="D20" s="42">
        <v>0.9604302928236661</v>
      </c>
      <c r="E20" s="43">
        <v>151685</v>
      </c>
      <c r="F20" s="42">
        <v>0.99012389195681405</v>
      </c>
      <c r="G20" s="43">
        <v>28442</v>
      </c>
      <c r="H20" s="42">
        <v>0.18565516521103409</v>
      </c>
      <c r="I20" s="43">
        <v>153198</v>
      </c>
    </row>
    <row r="21" spans="1:9" ht="15.75" x14ac:dyDescent="0.2">
      <c r="A21" s="58" t="s">
        <v>80</v>
      </c>
      <c r="B21" s="45">
        <v>41456</v>
      </c>
      <c r="C21" s="46">
        <v>9893</v>
      </c>
      <c r="D21" s="47">
        <v>0.93391862550741056</v>
      </c>
      <c r="E21" s="48">
        <v>10458</v>
      </c>
      <c r="F21" s="47">
        <v>0.98725573491928631</v>
      </c>
      <c r="G21" s="48">
        <v>2024</v>
      </c>
      <c r="H21" s="47">
        <v>0.19106957424714435</v>
      </c>
      <c r="I21" s="49">
        <v>10593</v>
      </c>
    </row>
    <row r="22" spans="1:9" ht="15.75" x14ac:dyDescent="0.2">
      <c r="A22" s="50" t="s">
        <v>81</v>
      </c>
      <c r="B22" s="51">
        <v>42736</v>
      </c>
      <c r="C22" s="46">
        <v>5468</v>
      </c>
      <c r="D22" s="47">
        <v>0.90245915167519397</v>
      </c>
      <c r="E22" s="48">
        <v>5963</v>
      </c>
      <c r="F22" s="47">
        <v>0.98415580128734115</v>
      </c>
      <c r="G22" s="48">
        <v>1177</v>
      </c>
      <c r="H22" s="47">
        <v>0.19425647796666118</v>
      </c>
      <c r="I22" s="49">
        <v>6059</v>
      </c>
    </row>
    <row r="23" spans="1:9" ht="15.75" x14ac:dyDescent="0.2">
      <c r="A23" s="50" t="s">
        <v>82</v>
      </c>
      <c r="B23" s="51">
        <v>42856</v>
      </c>
      <c r="C23" s="46">
        <v>7686</v>
      </c>
      <c r="D23" s="47">
        <v>0.95537600994406469</v>
      </c>
      <c r="E23" s="48">
        <v>7966</v>
      </c>
      <c r="F23" s="47">
        <v>0.99018023617153517</v>
      </c>
      <c r="G23" s="48">
        <v>1404</v>
      </c>
      <c r="H23" s="47">
        <v>0.17451833436917341</v>
      </c>
      <c r="I23" s="49">
        <v>8045</v>
      </c>
    </row>
    <row r="24" spans="1:9" ht="15.75" x14ac:dyDescent="0.2">
      <c r="A24" s="50" t="s">
        <v>83</v>
      </c>
      <c r="B24" s="51">
        <v>42552</v>
      </c>
      <c r="C24" s="46">
        <v>13617</v>
      </c>
      <c r="D24" s="47">
        <v>0.93632675513992991</v>
      </c>
      <c r="E24" s="48">
        <v>14336</v>
      </c>
      <c r="F24" s="47">
        <v>0.98576634807123698</v>
      </c>
      <c r="G24" s="48">
        <v>2845</v>
      </c>
      <c r="H24" s="47">
        <v>0.19562676201609022</v>
      </c>
      <c r="I24" s="49">
        <v>14543</v>
      </c>
    </row>
    <row r="25" spans="1:9" ht="15.75" x14ac:dyDescent="0.2">
      <c r="A25" s="50" t="s">
        <v>84</v>
      </c>
      <c r="B25" s="51">
        <v>43009</v>
      </c>
      <c r="C25" s="46">
        <v>5672</v>
      </c>
      <c r="D25" s="47">
        <v>0.97457044673539517</v>
      </c>
      <c r="E25" s="48">
        <v>5750</v>
      </c>
      <c r="F25" s="47">
        <v>0.98797250859106533</v>
      </c>
      <c r="G25" s="48">
        <v>1065</v>
      </c>
      <c r="H25" s="47">
        <v>0.18298969072164947</v>
      </c>
      <c r="I25" s="49">
        <v>5820</v>
      </c>
    </row>
    <row r="26" spans="1:9" ht="15.75" x14ac:dyDescent="0.2">
      <c r="A26" s="50" t="s">
        <v>85</v>
      </c>
      <c r="B26" s="51">
        <v>43009</v>
      </c>
      <c r="C26" s="46">
        <v>3592</v>
      </c>
      <c r="D26" s="47">
        <v>0.92864529472595658</v>
      </c>
      <c r="E26" s="48">
        <v>3820</v>
      </c>
      <c r="F26" s="47">
        <v>0.98759048603929678</v>
      </c>
      <c r="G26" s="48">
        <v>736</v>
      </c>
      <c r="H26" s="47">
        <v>0.19027921406411583</v>
      </c>
      <c r="I26" s="49">
        <v>3868</v>
      </c>
    </row>
    <row r="27" spans="1:9" ht="15.75" x14ac:dyDescent="0.2">
      <c r="A27" s="50" t="s">
        <v>86</v>
      </c>
      <c r="B27" s="51">
        <v>43009</v>
      </c>
      <c r="C27" s="46">
        <v>3959</v>
      </c>
      <c r="D27" s="47">
        <v>0.94509429458104555</v>
      </c>
      <c r="E27" s="48">
        <v>4137</v>
      </c>
      <c r="F27" s="47">
        <v>0.98758653616614944</v>
      </c>
      <c r="G27" s="48">
        <v>917</v>
      </c>
      <c r="H27" s="47">
        <v>0.21890666030078779</v>
      </c>
      <c r="I27" s="49">
        <v>4189</v>
      </c>
    </row>
    <row r="28" spans="1:9" ht="15.75" x14ac:dyDescent="0.2">
      <c r="A28" s="50" t="s">
        <v>87</v>
      </c>
      <c r="B28" s="51">
        <v>43040</v>
      </c>
      <c r="C28" s="46">
        <v>10374</v>
      </c>
      <c r="D28" s="47">
        <v>0.95709936340990864</v>
      </c>
      <c r="E28" s="48">
        <v>10682</v>
      </c>
      <c r="F28" s="47">
        <v>0.98551526893624875</v>
      </c>
      <c r="G28" s="48">
        <v>2410</v>
      </c>
      <c r="H28" s="47">
        <v>0.22234523480025833</v>
      </c>
      <c r="I28" s="49">
        <v>10839</v>
      </c>
    </row>
    <row r="29" spans="1:9" ht="15.75" x14ac:dyDescent="0.2">
      <c r="A29" s="50" t="s">
        <v>88</v>
      </c>
      <c r="B29" s="51">
        <v>43040</v>
      </c>
      <c r="C29" s="46">
        <v>10532</v>
      </c>
      <c r="D29" s="47">
        <v>0.97311281530074845</v>
      </c>
      <c r="E29" s="48">
        <v>10695</v>
      </c>
      <c r="F29" s="47">
        <v>0.98817333456527767</v>
      </c>
      <c r="G29" s="48">
        <v>2183</v>
      </c>
      <c r="H29" s="47">
        <v>0.20170008315624133</v>
      </c>
      <c r="I29" s="49">
        <v>10823</v>
      </c>
    </row>
    <row r="30" spans="1:9" ht="15.75" x14ac:dyDescent="0.2">
      <c r="A30" s="50" t="s">
        <v>89</v>
      </c>
      <c r="B30" s="51">
        <v>43160</v>
      </c>
      <c r="C30" s="46">
        <v>10472</v>
      </c>
      <c r="D30" s="47">
        <v>0.97097821047751509</v>
      </c>
      <c r="E30" s="48">
        <v>10692</v>
      </c>
      <c r="F30" s="47">
        <v>0.99137691237830317</v>
      </c>
      <c r="G30" s="48">
        <v>1731</v>
      </c>
      <c r="H30" s="47">
        <v>0.16050069541029208</v>
      </c>
      <c r="I30" s="49">
        <v>10785</v>
      </c>
    </row>
    <row r="31" spans="1:9" ht="15.75" x14ac:dyDescent="0.2">
      <c r="A31" s="50" t="s">
        <v>90</v>
      </c>
      <c r="B31" s="51">
        <v>43191</v>
      </c>
      <c r="C31" s="46">
        <v>18210</v>
      </c>
      <c r="D31" s="47">
        <v>0.98405836260470148</v>
      </c>
      <c r="E31" s="48">
        <v>18366</v>
      </c>
      <c r="F31" s="47">
        <v>0.99248851661713056</v>
      </c>
      <c r="G31" s="48">
        <v>3740</v>
      </c>
      <c r="H31" s="47">
        <v>0.20210753850310728</v>
      </c>
      <c r="I31" s="49">
        <v>18505</v>
      </c>
    </row>
    <row r="32" spans="1:9" ht="15.75" x14ac:dyDescent="0.2">
      <c r="A32" s="50" t="s">
        <v>91</v>
      </c>
      <c r="B32" s="51">
        <v>43344</v>
      </c>
      <c r="C32" s="46">
        <v>14120</v>
      </c>
      <c r="D32" s="47">
        <v>0.97318905506926734</v>
      </c>
      <c r="E32" s="48">
        <v>14386</v>
      </c>
      <c r="F32" s="47">
        <v>0.99152250327383007</v>
      </c>
      <c r="G32" s="48">
        <v>2655</v>
      </c>
      <c r="H32" s="47">
        <v>0.18298986835757117</v>
      </c>
      <c r="I32" s="49">
        <v>14509</v>
      </c>
    </row>
    <row r="33" spans="1:9" ht="15.75" x14ac:dyDescent="0.2">
      <c r="A33" s="50" t="s">
        <v>92</v>
      </c>
      <c r="B33" s="51">
        <v>43374</v>
      </c>
      <c r="C33" s="46">
        <v>9880</v>
      </c>
      <c r="D33" s="47">
        <v>0.97081654711604604</v>
      </c>
      <c r="E33" s="48">
        <v>10131</v>
      </c>
      <c r="F33" s="47">
        <v>0.99548000393043135</v>
      </c>
      <c r="G33" s="48">
        <v>1450</v>
      </c>
      <c r="H33" s="47">
        <v>0.14247813697553308</v>
      </c>
      <c r="I33" s="49">
        <v>10177</v>
      </c>
    </row>
    <row r="34" spans="1:9" ht="15.75" x14ac:dyDescent="0.2">
      <c r="A34" s="50" t="s">
        <v>93</v>
      </c>
      <c r="B34" s="51">
        <v>43374</v>
      </c>
      <c r="C34" s="46">
        <v>14359</v>
      </c>
      <c r="D34" s="47">
        <v>0.97335954446854667</v>
      </c>
      <c r="E34" s="48">
        <v>14647</v>
      </c>
      <c r="F34" s="47">
        <v>0.99288232104121477</v>
      </c>
      <c r="G34" s="48">
        <v>2218</v>
      </c>
      <c r="H34" s="47">
        <v>0.1503524945770065</v>
      </c>
      <c r="I34" s="49">
        <v>14752</v>
      </c>
    </row>
    <row r="35" spans="1:9" ht="15.75" x14ac:dyDescent="0.2">
      <c r="A35" s="50" t="s">
        <v>94</v>
      </c>
      <c r="B35" s="51">
        <v>43466</v>
      </c>
      <c r="C35" s="46">
        <v>4245</v>
      </c>
      <c r="D35" s="47">
        <v>0.9475446428571429</v>
      </c>
      <c r="E35" s="48">
        <v>4461</v>
      </c>
      <c r="F35" s="47">
        <v>0.99575892857142856</v>
      </c>
      <c r="G35" s="48">
        <v>857</v>
      </c>
      <c r="H35" s="47">
        <v>0.19129464285714284</v>
      </c>
      <c r="I35" s="49">
        <v>4480</v>
      </c>
    </row>
    <row r="36" spans="1:9" ht="15.75" x14ac:dyDescent="0.2">
      <c r="A36" s="50" t="s">
        <v>95</v>
      </c>
      <c r="B36" s="51">
        <v>43466</v>
      </c>
      <c r="C36" s="46">
        <v>2566</v>
      </c>
      <c r="D36" s="47">
        <v>0.9690332326283988</v>
      </c>
      <c r="E36" s="48">
        <v>2643</v>
      </c>
      <c r="F36" s="47">
        <v>0.99811178247734134</v>
      </c>
      <c r="G36" s="48">
        <v>490</v>
      </c>
      <c r="H36" s="47">
        <v>0.18504531722054382</v>
      </c>
      <c r="I36" s="49">
        <v>2648</v>
      </c>
    </row>
    <row r="37" spans="1:9" ht="15.75" x14ac:dyDescent="0.2">
      <c r="A37" s="50" t="s">
        <v>96</v>
      </c>
      <c r="B37" s="51">
        <v>43466</v>
      </c>
      <c r="C37" s="46">
        <v>2481</v>
      </c>
      <c r="D37" s="47">
        <v>0.97179788484136309</v>
      </c>
      <c r="E37" s="48">
        <v>2542</v>
      </c>
      <c r="F37" s="47">
        <v>0.99569134351743049</v>
      </c>
      <c r="G37" s="48">
        <v>539</v>
      </c>
      <c r="H37" s="47">
        <v>0.21112416764590677</v>
      </c>
      <c r="I37" s="49">
        <v>2553</v>
      </c>
    </row>
    <row r="38" spans="1:9" ht="16.5" thickBot="1" x14ac:dyDescent="0.25">
      <c r="A38" s="52" t="s">
        <v>264</v>
      </c>
      <c r="B38" s="53" t="s">
        <v>21</v>
      </c>
      <c r="C38" s="54" t="s">
        <v>267</v>
      </c>
      <c r="D38" s="57" t="s">
        <v>21</v>
      </c>
      <c r="E38" s="56" t="s">
        <v>267</v>
      </c>
      <c r="F38" s="57" t="s">
        <v>21</v>
      </c>
      <c r="G38" s="56" t="s">
        <v>267</v>
      </c>
      <c r="H38" s="57" t="s">
        <v>21</v>
      </c>
      <c r="I38" s="43" t="s">
        <v>267</v>
      </c>
    </row>
    <row r="39" spans="1:9" ht="16.5" thickBot="1" x14ac:dyDescent="0.25">
      <c r="A39" s="39" t="s">
        <v>14</v>
      </c>
      <c r="B39" s="40">
        <f>MAX(B40:B53)</f>
        <v>43466</v>
      </c>
      <c r="C39" s="59">
        <v>115946</v>
      </c>
      <c r="D39" s="60">
        <v>0.95903985177587714</v>
      </c>
      <c r="E39" s="61">
        <v>120382</v>
      </c>
      <c r="F39" s="60">
        <v>0.99573193932074977</v>
      </c>
      <c r="G39" s="61">
        <v>24281</v>
      </c>
      <c r="H39" s="60">
        <v>0.20083872355208524</v>
      </c>
      <c r="I39" s="61">
        <v>120898</v>
      </c>
    </row>
    <row r="40" spans="1:9" ht="15.75" x14ac:dyDescent="0.2">
      <c r="A40" s="58" t="s">
        <v>97</v>
      </c>
      <c r="B40" s="45">
        <v>42979</v>
      </c>
      <c r="C40" s="62">
        <v>3224</v>
      </c>
      <c r="D40" s="63">
        <v>0.93233082706766912</v>
      </c>
      <c r="E40" s="64">
        <v>3428</v>
      </c>
      <c r="F40" s="63">
        <v>0.99132446500867555</v>
      </c>
      <c r="G40" s="64">
        <v>750</v>
      </c>
      <c r="H40" s="63">
        <v>0.21688837478311163</v>
      </c>
      <c r="I40" s="65">
        <v>3458</v>
      </c>
    </row>
    <row r="41" spans="1:9" ht="15.75" x14ac:dyDescent="0.2">
      <c r="A41" s="50" t="s">
        <v>98</v>
      </c>
      <c r="B41" s="51">
        <v>42917</v>
      </c>
      <c r="C41" s="46">
        <v>9155</v>
      </c>
      <c r="D41" s="47">
        <v>0.94420379537953791</v>
      </c>
      <c r="E41" s="48">
        <v>9661</v>
      </c>
      <c r="F41" s="47">
        <v>0.99639026402640263</v>
      </c>
      <c r="G41" s="48">
        <v>1913</v>
      </c>
      <c r="H41" s="47">
        <v>0.19729785478547854</v>
      </c>
      <c r="I41" s="49">
        <v>9696</v>
      </c>
    </row>
    <row r="42" spans="1:9" ht="15.75" x14ac:dyDescent="0.2">
      <c r="A42" s="50" t="s">
        <v>99</v>
      </c>
      <c r="B42" s="51">
        <v>42675</v>
      </c>
      <c r="C42" s="46">
        <v>3632</v>
      </c>
      <c r="D42" s="47">
        <v>0.92961351420527261</v>
      </c>
      <c r="E42" s="48">
        <v>3885</v>
      </c>
      <c r="F42" s="47">
        <v>0.99436908113642186</v>
      </c>
      <c r="G42" s="48">
        <v>809</v>
      </c>
      <c r="H42" s="47">
        <v>0.20706424366521628</v>
      </c>
      <c r="I42" s="49">
        <v>3907</v>
      </c>
    </row>
    <row r="43" spans="1:9" ht="15.75" x14ac:dyDescent="0.2">
      <c r="A43" s="50" t="s">
        <v>100</v>
      </c>
      <c r="B43" s="51">
        <v>42736</v>
      </c>
      <c r="C43" s="46">
        <v>7256</v>
      </c>
      <c r="D43" s="47">
        <v>0.96258954629875293</v>
      </c>
      <c r="E43" s="48">
        <v>7512</v>
      </c>
      <c r="F43" s="47">
        <v>0.99655080923321837</v>
      </c>
      <c r="G43" s="48">
        <v>1692</v>
      </c>
      <c r="H43" s="47">
        <v>0.22446272220748209</v>
      </c>
      <c r="I43" s="49">
        <v>7538</v>
      </c>
    </row>
    <row r="44" spans="1:9" ht="15.75" x14ac:dyDescent="0.2">
      <c r="A44" s="50" t="s">
        <v>101</v>
      </c>
      <c r="B44" s="51">
        <v>42461</v>
      </c>
      <c r="C44" s="46">
        <v>6533</v>
      </c>
      <c r="D44" s="47">
        <v>0.91975221737294099</v>
      </c>
      <c r="E44" s="48">
        <v>7066</v>
      </c>
      <c r="F44" s="47">
        <v>0.99479093340841895</v>
      </c>
      <c r="G44" s="48">
        <v>1458</v>
      </c>
      <c r="H44" s="47">
        <v>0.20526538082500351</v>
      </c>
      <c r="I44" s="49">
        <v>7103</v>
      </c>
    </row>
    <row r="45" spans="1:9" ht="15.75" x14ac:dyDescent="0.2">
      <c r="A45" s="50" t="s">
        <v>102</v>
      </c>
      <c r="B45" s="51">
        <v>43040</v>
      </c>
      <c r="C45" s="46">
        <v>6097</v>
      </c>
      <c r="D45" s="47">
        <v>0.90192307692307694</v>
      </c>
      <c r="E45" s="48">
        <v>6691</v>
      </c>
      <c r="F45" s="47">
        <v>0.98979289940828408</v>
      </c>
      <c r="G45" s="48">
        <v>1238</v>
      </c>
      <c r="H45" s="47">
        <v>0.18313609467455622</v>
      </c>
      <c r="I45" s="49">
        <v>6760</v>
      </c>
    </row>
    <row r="46" spans="1:9" ht="15.75" x14ac:dyDescent="0.2">
      <c r="A46" s="50" t="s">
        <v>103</v>
      </c>
      <c r="B46" s="51">
        <v>43282</v>
      </c>
      <c r="C46" s="46">
        <v>12799</v>
      </c>
      <c r="D46" s="47">
        <v>0.97732131948686618</v>
      </c>
      <c r="E46" s="48">
        <v>13070</v>
      </c>
      <c r="F46" s="47">
        <v>0.99801466096518021</v>
      </c>
      <c r="G46" s="48">
        <v>2344</v>
      </c>
      <c r="H46" s="47">
        <v>0.17898594990836897</v>
      </c>
      <c r="I46" s="49">
        <v>13096</v>
      </c>
    </row>
    <row r="47" spans="1:9" ht="15.75" x14ac:dyDescent="0.2">
      <c r="A47" s="50" t="s">
        <v>104</v>
      </c>
      <c r="B47" s="51">
        <v>43282</v>
      </c>
      <c r="C47" s="46">
        <v>21695</v>
      </c>
      <c r="D47" s="47">
        <v>0.97637263726372636</v>
      </c>
      <c r="E47" s="48">
        <v>22132</v>
      </c>
      <c r="F47" s="47">
        <v>0.99603960396039604</v>
      </c>
      <c r="G47" s="48">
        <v>4565</v>
      </c>
      <c r="H47" s="47">
        <v>0.20544554455445543</v>
      </c>
      <c r="I47" s="49">
        <v>22220</v>
      </c>
    </row>
    <row r="48" spans="1:9" ht="15.75" x14ac:dyDescent="0.2">
      <c r="A48" s="50" t="s">
        <v>105</v>
      </c>
      <c r="B48" s="51">
        <v>43282</v>
      </c>
      <c r="C48" s="46">
        <v>5920</v>
      </c>
      <c r="D48" s="47">
        <v>0.97835068583705176</v>
      </c>
      <c r="E48" s="48">
        <v>6033</v>
      </c>
      <c r="F48" s="47">
        <v>0.99702528507684685</v>
      </c>
      <c r="G48" s="48">
        <v>1398</v>
      </c>
      <c r="H48" s="47">
        <v>0.23103619236489836</v>
      </c>
      <c r="I48" s="49">
        <v>6051</v>
      </c>
    </row>
    <row r="49" spans="1:9" ht="15.75" x14ac:dyDescent="0.2">
      <c r="A49" s="50" t="s">
        <v>106</v>
      </c>
      <c r="B49" s="51">
        <v>43282</v>
      </c>
      <c r="C49" s="46">
        <v>4569</v>
      </c>
      <c r="D49" s="47">
        <v>0.94478908188585609</v>
      </c>
      <c r="E49" s="48">
        <v>4816</v>
      </c>
      <c r="F49" s="47">
        <v>0.99586435070306034</v>
      </c>
      <c r="G49" s="48">
        <v>1020</v>
      </c>
      <c r="H49" s="47">
        <v>0.21091811414392059</v>
      </c>
      <c r="I49" s="49">
        <v>4836</v>
      </c>
    </row>
    <row r="50" spans="1:9" ht="15.75" x14ac:dyDescent="0.2">
      <c r="A50" s="50" t="s">
        <v>107</v>
      </c>
      <c r="B50" s="51">
        <v>43282</v>
      </c>
      <c r="C50" s="46">
        <v>12249</v>
      </c>
      <c r="D50" s="47">
        <v>0.97632711621233859</v>
      </c>
      <c r="E50" s="48">
        <v>12473</v>
      </c>
      <c r="F50" s="47">
        <v>0.99418141240235935</v>
      </c>
      <c r="G50" s="48">
        <v>2317</v>
      </c>
      <c r="H50" s="47">
        <v>0.18468037621552685</v>
      </c>
      <c r="I50" s="49">
        <v>12546</v>
      </c>
    </row>
    <row r="51" spans="1:9" ht="15.75" x14ac:dyDescent="0.2">
      <c r="A51" s="50" t="s">
        <v>108</v>
      </c>
      <c r="B51" s="51">
        <v>43466</v>
      </c>
      <c r="C51" s="46">
        <v>12414</v>
      </c>
      <c r="D51" s="47">
        <v>0.94806781732091039</v>
      </c>
      <c r="E51" s="48">
        <v>13050</v>
      </c>
      <c r="F51" s="47">
        <v>0.99663968229723543</v>
      </c>
      <c r="G51" s="48">
        <v>2543</v>
      </c>
      <c r="H51" s="47">
        <v>0.19421108904841913</v>
      </c>
      <c r="I51" s="49">
        <v>13094</v>
      </c>
    </row>
    <row r="52" spans="1:9" ht="15.75" x14ac:dyDescent="0.2">
      <c r="A52" s="50" t="s">
        <v>109</v>
      </c>
      <c r="B52" s="51">
        <v>43466</v>
      </c>
      <c r="C52" s="46">
        <v>10390</v>
      </c>
      <c r="D52" s="47">
        <v>0.98204158790170137</v>
      </c>
      <c r="E52" s="48">
        <v>10552</v>
      </c>
      <c r="F52" s="47">
        <v>0.9973534971644612</v>
      </c>
      <c r="G52" s="48">
        <v>2230</v>
      </c>
      <c r="H52" s="47">
        <v>0.21077504725897919</v>
      </c>
      <c r="I52" s="49">
        <v>10580</v>
      </c>
    </row>
    <row r="53" spans="1:9" ht="16.5" thickBot="1" x14ac:dyDescent="0.25">
      <c r="A53" s="52" t="s">
        <v>306</v>
      </c>
      <c r="B53" s="53" t="s">
        <v>21</v>
      </c>
      <c r="C53" s="54">
        <v>13</v>
      </c>
      <c r="D53" s="66">
        <v>1</v>
      </c>
      <c r="E53" s="56">
        <v>13</v>
      </c>
      <c r="F53" s="66">
        <v>1</v>
      </c>
      <c r="G53" s="56" t="s">
        <v>267</v>
      </c>
      <c r="H53" s="57" t="s">
        <v>21</v>
      </c>
      <c r="I53" s="43">
        <v>13</v>
      </c>
    </row>
    <row r="54" spans="1:9" ht="16.5" thickBot="1" x14ac:dyDescent="0.25">
      <c r="A54" s="39" t="s">
        <v>13</v>
      </c>
      <c r="B54" s="40">
        <f>MAX(B55:B67)</f>
        <v>43647</v>
      </c>
      <c r="C54" s="59">
        <v>43367</v>
      </c>
      <c r="D54" s="60">
        <v>0.87753697970416233</v>
      </c>
      <c r="E54" s="61">
        <v>48632</v>
      </c>
      <c r="F54" s="60">
        <v>0.98407495092980435</v>
      </c>
      <c r="G54" s="61">
        <v>12630</v>
      </c>
      <c r="H54" s="60">
        <v>0.25556972014812118</v>
      </c>
      <c r="I54" s="61">
        <v>49419</v>
      </c>
    </row>
    <row r="55" spans="1:9" ht="15.75" x14ac:dyDescent="0.2">
      <c r="A55" s="58" t="s">
        <v>110</v>
      </c>
      <c r="B55" s="45">
        <v>41821</v>
      </c>
      <c r="C55" s="62">
        <v>6499</v>
      </c>
      <c r="D55" s="63">
        <v>0.8631956435117546</v>
      </c>
      <c r="E55" s="64">
        <v>7392</v>
      </c>
      <c r="F55" s="63">
        <v>0.98180369238942755</v>
      </c>
      <c r="G55" s="64">
        <v>2111</v>
      </c>
      <c r="H55" s="63">
        <v>0.28038252091911275</v>
      </c>
      <c r="I55" s="65">
        <v>7529</v>
      </c>
    </row>
    <row r="56" spans="1:9" ht="15.75" x14ac:dyDescent="0.2">
      <c r="A56" s="50" t="s">
        <v>111</v>
      </c>
      <c r="B56" s="51">
        <v>42736</v>
      </c>
      <c r="C56" s="46">
        <v>1014</v>
      </c>
      <c r="D56" s="47">
        <v>0.86740804106073566</v>
      </c>
      <c r="E56" s="48">
        <v>1153</v>
      </c>
      <c r="F56" s="47">
        <v>0.98631308810949525</v>
      </c>
      <c r="G56" s="48">
        <v>297</v>
      </c>
      <c r="H56" s="47">
        <v>0.2540633019674936</v>
      </c>
      <c r="I56" s="49">
        <v>1169</v>
      </c>
    </row>
    <row r="57" spans="1:9" ht="15.75" x14ac:dyDescent="0.2">
      <c r="A57" s="50" t="s">
        <v>112</v>
      </c>
      <c r="B57" s="51">
        <v>43282</v>
      </c>
      <c r="C57" s="46">
        <v>6511</v>
      </c>
      <c r="D57" s="47">
        <v>0.83431573552024607</v>
      </c>
      <c r="E57" s="48">
        <v>7641</v>
      </c>
      <c r="F57" s="47">
        <v>0.97911327524346492</v>
      </c>
      <c r="G57" s="48">
        <v>1883</v>
      </c>
      <c r="H57" s="47">
        <v>0.24128651973347001</v>
      </c>
      <c r="I57" s="49">
        <v>7804</v>
      </c>
    </row>
    <row r="58" spans="1:9" ht="15.75" x14ac:dyDescent="0.2">
      <c r="A58" s="50" t="s">
        <v>113</v>
      </c>
      <c r="B58" s="51">
        <v>43282</v>
      </c>
      <c r="C58" s="46">
        <v>5485</v>
      </c>
      <c r="D58" s="47">
        <v>0.88254223652453745</v>
      </c>
      <c r="E58" s="48">
        <v>6090</v>
      </c>
      <c r="F58" s="47">
        <v>0.97988736926790021</v>
      </c>
      <c r="G58" s="48">
        <v>1538</v>
      </c>
      <c r="H58" s="47">
        <v>0.24746580852775543</v>
      </c>
      <c r="I58" s="49">
        <v>6215</v>
      </c>
    </row>
    <row r="59" spans="1:9" ht="15.75" x14ac:dyDescent="0.2">
      <c r="A59" s="50" t="s">
        <v>114</v>
      </c>
      <c r="B59" s="51">
        <v>43344</v>
      </c>
      <c r="C59" s="46">
        <v>3635</v>
      </c>
      <c r="D59" s="47">
        <v>0.89268172888015718</v>
      </c>
      <c r="E59" s="48">
        <v>3971</v>
      </c>
      <c r="F59" s="47">
        <v>0.97519646365422397</v>
      </c>
      <c r="G59" s="48">
        <v>932</v>
      </c>
      <c r="H59" s="47">
        <v>0.22888015717092339</v>
      </c>
      <c r="I59" s="49">
        <v>4072</v>
      </c>
    </row>
    <row r="60" spans="1:9" ht="15.75" x14ac:dyDescent="0.2">
      <c r="A60" s="50" t="s">
        <v>115</v>
      </c>
      <c r="B60" s="51">
        <v>43374</v>
      </c>
      <c r="C60" s="46">
        <v>674</v>
      </c>
      <c r="D60" s="47">
        <v>0.83312731767614334</v>
      </c>
      <c r="E60" s="48">
        <v>805</v>
      </c>
      <c r="F60" s="47">
        <v>0.99505562422744132</v>
      </c>
      <c r="G60" s="48">
        <v>184</v>
      </c>
      <c r="H60" s="47">
        <v>0.22744128553770088</v>
      </c>
      <c r="I60" s="49">
        <v>809</v>
      </c>
    </row>
    <row r="61" spans="1:9" ht="15.75" x14ac:dyDescent="0.2">
      <c r="A61" s="50" t="s">
        <v>116</v>
      </c>
      <c r="B61" s="51">
        <v>43374</v>
      </c>
      <c r="C61" s="46">
        <v>5771</v>
      </c>
      <c r="D61" s="47">
        <v>0.87148897614013898</v>
      </c>
      <c r="E61" s="46">
        <v>6547</v>
      </c>
      <c r="F61" s="47">
        <v>0.98867411658109328</v>
      </c>
      <c r="G61" s="48">
        <v>1751</v>
      </c>
      <c r="H61" s="47">
        <v>0.26442162488674115</v>
      </c>
      <c r="I61" s="49">
        <v>6622</v>
      </c>
    </row>
    <row r="62" spans="1:9" ht="15.75" x14ac:dyDescent="0.2">
      <c r="A62" s="50" t="s">
        <v>117</v>
      </c>
      <c r="B62" s="51">
        <v>43374</v>
      </c>
      <c r="C62" s="46">
        <v>1329</v>
      </c>
      <c r="D62" s="47">
        <v>0.88364361702127658</v>
      </c>
      <c r="E62" s="46">
        <v>1503</v>
      </c>
      <c r="F62" s="47">
        <v>0.99933510638297873</v>
      </c>
      <c r="G62" s="48">
        <v>321</v>
      </c>
      <c r="H62" s="47">
        <v>0.21343085106382978</v>
      </c>
      <c r="I62" s="49">
        <v>1504</v>
      </c>
    </row>
    <row r="63" spans="1:9" ht="15.75" x14ac:dyDescent="0.2">
      <c r="A63" s="50" t="s">
        <v>118</v>
      </c>
      <c r="B63" s="51">
        <v>43647</v>
      </c>
      <c r="C63" s="46">
        <v>5197</v>
      </c>
      <c r="D63" s="47">
        <v>0.92820146454724062</v>
      </c>
      <c r="E63" s="48">
        <v>5531</v>
      </c>
      <c r="F63" s="47">
        <v>0.98785497410251832</v>
      </c>
      <c r="G63" s="48">
        <v>1620</v>
      </c>
      <c r="H63" s="47">
        <v>0.28933738167529915</v>
      </c>
      <c r="I63" s="49">
        <v>5599</v>
      </c>
    </row>
    <row r="64" spans="1:9" ht="15.75" x14ac:dyDescent="0.2">
      <c r="A64" s="50" t="s">
        <v>119</v>
      </c>
      <c r="B64" s="51">
        <v>43647</v>
      </c>
      <c r="C64" s="46">
        <v>5224</v>
      </c>
      <c r="D64" s="47">
        <v>0.92150291056623745</v>
      </c>
      <c r="E64" s="48">
        <v>5605</v>
      </c>
      <c r="F64" s="47">
        <v>0.98871053095784089</v>
      </c>
      <c r="G64" s="48">
        <v>1520</v>
      </c>
      <c r="H64" s="47">
        <v>0.26812488975127891</v>
      </c>
      <c r="I64" s="49">
        <v>5669</v>
      </c>
    </row>
    <row r="65" spans="1:9" ht="15.75" x14ac:dyDescent="0.2">
      <c r="A65" s="50" t="s">
        <v>120</v>
      </c>
      <c r="B65" s="51">
        <v>43647</v>
      </c>
      <c r="C65" s="46">
        <v>1012</v>
      </c>
      <c r="D65" s="47">
        <v>0.87091222030981064</v>
      </c>
      <c r="E65" s="48">
        <v>1142</v>
      </c>
      <c r="F65" s="47">
        <v>0.98278829604130813</v>
      </c>
      <c r="G65" s="48">
        <v>236</v>
      </c>
      <c r="H65" s="47">
        <v>0.20309810671256454</v>
      </c>
      <c r="I65" s="49">
        <v>1162</v>
      </c>
    </row>
    <row r="66" spans="1:9" ht="15.75" x14ac:dyDescent="0.2">
      <c r="A66" s="50" t="s">
        <v>121</v>
      </c>
      <c r="B66" s="51">
        <v>43647</v>
      </c>
      <c r="C66" s="46">
        <v>1008</v>
      </c>
      <c r="D66" s="47">
        <v>0.80190930787589498</v>
      </c>
      <c r="E66" s="48">
        <v>1244</v>
      </c>
      <c r="F66" s="47">
        <v>0.98965791567223549</v>
      </c>
      <c r="G66" s="48">
        <v>236</v>
      </c>
      <c r="H66" s="47">
        <v>0.18774860779634051</v>
      </c>
      <c r="I66" s="49">
        <v>1257</v>
      </c>
    </row>
    <row r="67" spans="1:9" ht="16.5" thickBot="1" x14ac:dyDescent="0.25">
      <c r="A67" s="52" t="s">
        <v>344</v>
      </c>
      <c r="B67" s="53" t="s">
        <v>21</v>
      </c>
      <c r="C67" s="54" t="s">
        <v>267</v>
      </c>
      <c r="D67" s="57" t="s">
        <v>21</v>
      </c>
      <c r="E67" s="56" t="s">
        <v>267</v>
      </c>
      <c r="F67" s="57" t="s">
        <v>21</v>
      </c>
      <c r="G67" s="56" t="s">
        <v>267</v>
      </c>
      <c r="H67" s="57" t="s">
        <v>21</v>
      </c>
      <c r="I67" s="43" t="s">
        <v>267</v>
      </c>
    </row>
    <row r="68" spans="1:9" ht="16.5" thickBot="1" x14ac:dyDescent="0.25">
      <c r="A68" s="39" t="s">
        <v>12</v>
      </c>
      <c r="B68" s="40">
        <f>MAX(B69:B81)</f>
        <v>41456</v>
      </c>
      <c r="C68" s="59">
        <v>46480</v>
      </c>
      <c r="D68" s="60">
        <v>0.93717235260908138</v>
      </c>
      <c r="E68" s="61">
        <v>49108</v>
      </c>
      <c r="F68" s="60">
        <v>0.99016049681425922</v>
      </c>
      <c r="G68" s="61">
        <v>9773</v>
      </c>
      <c r="H68" s="60">
        <v>0.19705218162755062</v>
      </c>
      <c r="I68" s="61">
        <v>49596</v>
      </c>
    </row>
    <row r="69" spans="1:9" ht="15.75" x14ac:dyDescent="0.2">
      <c r="A69" s="58" t="s">
        <v>122</v>
      </c>
      <c r="B69" s="45">
        <v>41456</v>
      </c>
      <c r="C69" s="46">
        <v>1778</v>
      </c>
      <c r="D69" s="47">
        <v>0.93186582809224316</v>
      </c>
      <c r="E69" s="48">
        <v>1869</v>
      </c>
      <c r="F69" s="47">
        <v>0.97955974842767291</v>
      </c>
      <c r="G69" s="48">
        <v>319</v>
      </c>
      <c r="H69" s="47">
        <v>0.16719077568134172</v>
      </c>
      <c r="I69" s="49">
        <v>1908</v>
      </c>
    </row>
    <row r="70" spans="1:9" ht="15.75" x14ac:dyDescent="0.2">
      <c r="A70" s="50" t="s">
        <v>123</v>
      </c>
      <c r="B70" s="51">
        <v>41456</v>
      </c>
      <c r="C70" s="46">
        <v>2269</v>
      </c>
      <c r="D70" s="47">
        <v>0.92991803278688523</v>
      </c>
      <c r="E70" s="48">
        <v>2428</v>
      </c>
      <c r="F70" s="47">
        <v>0.9950819672131147</v>
      </c>
      <c r="G70" s="48">
        <v>366</v>
      </c>
      <c r="H70" s="47">
        <v>0.15</v>
      </c>
      <c r="I70" s="49">
        <v>2440</v>
      </c>
    </row>
    <row r="71" spans="1:9" ht="15.75" x14ac:dyDescent="0.2">
      <c r="A71" s="50" t="s">
        <v>124</v>
      </c>
      <c r="B71" s="51">
        <v>41456</v>
      </c>
      <c r="C71" s="46">
        <v>4001</v>
      </c>
      <c r="D71" s="47">
        <v>0.92744552619378762</v>
      </c>
      <c r="E71" s="48">
        <v>4286</v>
      </c>
      <c r="F71" s="47">
        <v>0.99350950394065829</v>
      </c>
      <c r="G71" s="48">
        <v>872</v>
      </c>
      <c r="H71" s="47">
        <v>0.20213259156235514</v>
      </c>
      <c r="I71" s="49">
        <v>4314</v>
      </c>
    </row>
    <row r="72" spans="1:9" ht="15.75" x14ac:dyDescent="0.2">
      <c r="A72" s="50" t="s">
        <v>125</v>
      </c>
      <c r="B72" s="51">
        <v>41456</v>
      </c>
      <c r="C72" s="46">
        <v>1412</v>
      </c>
      <c r="D72" s="47">
        <v>0.93882978723404253</v>
      </c>
      <c r="E72" s="48">
        <v>1477</v>
      </c>
      <c r="F72" s="47">
        <v>0.98204787234042556</v>
      </c>
      <c r="G72" s="48">
        <v>324</v>
      </c>
      <c r="H72" s="47">
        <v>0.21542553191489361</v>
      </c>
      <c r="I72" s="49">
        <v>1504</v>
      </c>
    </row>
    <row r="73" spans="1:9" ht="15.75" x14ac:dyDescent="0.2">
      <c r="A73" s="50" t="s">
        <v>126</v>
      </c>
      <c r="B73" s="51">
        <v>41456</v>
      </c>
      <c r="C73" s="46">
        <v>495</v>
      </c>
      <c r="D73" s="47">
        <v>0.9500959692898272</v>
      </c>
      <c r="E73" s="48">
        <v>510</v>
      </c>
      <c r="F73" s="47">
        <v>0.97888675623800381</v>
      </c>
      <c r="G73" s="48">
        <v>110</v>
      </c>
      <c r="H73" s="47">
        <v>0.21113243761996162</v>
      </c>
      <c r="I73" s="49">
        <v>521</v>
      </c>
    </row>
    <row r="74" spans="1:9" ht="15.75" x14ac:dyDescent="0.2">
      <c r="A74" s="50" t="s">
        <v>127</v>
      </c>
      <c r="B74" s="51">
        <v>41456</v>
      </c>
      <c r="C74" s="46">
        <v>1332</v>
      </c>
      <c r="D74" s="47">
        <v>0.94134275618374563</v>
      </c>
      <c r="E74" s="48">
        <v>1398</v>
      </c>
      <c r="F74" s="47">
        <v>0.98798586572438163</v>
      </c>
      <c r="G74" s="48">
        <v>309</v>
      </c>
      <c r="H74" s="47">
        <v>0.21837455830388691</v>
      </c>
      <c r="I74" s="49">
        <v>1415</v>
      </c>
    </row>
    <row r="75" spans="1:9" ht="15.75" x14ac:dyDescent="0.2">
      <c r="A75" s="50" t="s">
        <v>128</v>
      </c>
      <c r="B75" s="51">
        <v>41456</v>
      </c>
      <c r="C75" s="46">
        <v>1506</v>
      </c>
      <c r="D75" s="47">
        <v>0.93077873918417797</v>
      </c>
      <c r="E75" s="48">
        <v>1584</v>
      </c>
      <c r="F75" s="47">
        <v>0.97898640296662542</v>
      </c>
      <c r="G75" s="48">
        <v>327</v>
      </c>
      <c r="H75" s="47">
        <v>0.20210135970333745</v>
      </c>
      <c r="I75" s="49">
        <v>1618</v>
      </c>
    </row>
    <row r="76" spans="1:9" ht="15.75" x14ac:dyDescent="0.2">
      <c r="A76" s="50" t="s">
        <v>129</v>
      </c>
      <c r="B76" s="51">
        <v>41456</v>
      </c>
      <c r="C76" s="46">
        <v>1869</v>
      </c>
      <c r="D76" s="47">
        <v>0.92023633677991135</v>
      </c>
      <c r="E76" s="48">
        <v>1986</v>
      </c>
      <c r="F76" s="47">
        <v>0.97784342688330872</v>
      </c>
      <c r="G76" s="48">
        <v>384</v>
      </c>
      <c r="H76" s="47">
        <v>0.18906942392909898</v>
      </c>
      <c r="I76" s="49">
        <v>2031</v>
      </c>
    </row>
    <row r="77" spans="1:9" ht="15.75" x14ac:dyDescent="0.2">
      <c r="A77" s="50" t="s">
        <v>130</v>
      </c>
      <c r="B77" s="51">
        <v>41456</v>
      </c>
      <c r="C77" s="46">
        <v>15690</v>
      </c>
      <c r="D77" s="47">
        <v>0.93237461373900643</v>
      </c>
      <c r="E77" s="48">
        <v>16650</v>
      </c>
      <c r="F77" s="47">
        <v>0.98942239125267406</v>
      </c>
      <c r="G77" s="48">
        <v>3180</v>
      </c>
      <c r="H77" s="47">
        <v>0.18897076301402424</v>
      </c>
      <c r="I77" s="49">
        <v>16828</v>
      </c>
    </row>
    <row r="78" spans="1:9" ht="15.75" x14ac:dyDescent="0.2">
      <c r="A78" s="50" t="s">
        <v>131</v>
      </c>
      <c r="B78" s="51">
        <v>41456</v>
      </c>
      <c r="C78" s="46">
        <v>10115</v>
      </c>
      <c r="D78" s="47">
        <v>0.94905235503846874</v>
      </c>
      <c r="E78" s="48">
        <v>10604</v>
      </c>
      <c r="F78" s="47">
        <v>0.9949333833739914</v>
      </c>
      <c r="G78" s="48">
        <v>2263</v>
      </c>
      <c r="H78" s="47">
        <v>0.21232876712328766</v>
      </c>
      <c r="I78" s="49">
        <v>10658</v>
      </c>
    </row>
    <row r="79" spans="1:9" ht="15.75" x14ac:dyDescent="0.2">
      <c r="A79" s="50" t="s">
        <v>132</v>
      </c>
      <c r="B79" s="51">
        <v>41456</v>
      </c>
      <c r="C79" s="46">
        <v>4111</v>
      </c>
      <c r="D79" s="47">
        <v>0.94767173812816963</v>
      </c>
      <c r="E79" s="48">
        <v>4309</v>
      </c>
      <c r="F79" s="47">
        <v>0.99331489165514064</v>
      </c>
      <c r="G79" s="48">
        <v>933</v>
      </c>
      <c r="H79" s="47">
        <v>0.21507607192254496</v>
      </c>
      <c r="I79" s="49">
        <v>4338</v>
      </c>
    </row>
    <row r="80" spans="1:9" ht="15.75" x14ac:dyDescent="0.2">
      <c r="A80" s="50" t="s">
        <v>133</v>
      </c>
      <c r="B80" s="51">
        <v>41456</v>
      </c>
      <c r="C80" s="46">
        <v>1866</v>
      </c>
      <c r="D80" s="47">
        <v>0.94194851085310449</v>
      </c>
      <c r="E80" s="48">
        <v>1968</v>
      </c>
      <c r="F80" s="47">
        <v>0.99343765774861181</v>
      </c>
      <c r="G80" s="48">
        <v>381</v>
      </c>
      <c r="H80" s="47">
        <v>0.19232710752145382</v>
      </c>
      <c r="I80" s="49">
        <v>1981</v>
      </c>
    </row>
    <row r="81" spans="1:9" ht="16.5" thickBot="1" x14ac:dyDescent="0.25">
      <c r="A81" s="52" t="s">
        <v>373</v>
      </c>
      <c r="B81" s="53" t="s">
        <v>21</v>
      </c>
      <c r="C81" s="54">
        <v>36</v>
      </c>
      <c r="D81" s="66">
        <v>0.9</v>
      </c>
      <c r="E81" s="56">
        <v>39</v>
      </c>
      <c r="F81" s="66">
        <v>0.97499999999999998</v>
      </c>
      <c r="G81" s="56" t="s">
        <v>267</v>
      </c>
      <c r="H81" s="57" t="s">
        <v>21</v>
      </c>
      <c r="I81" s="43">
        <v>40</v>
      </c>
    </row>
    <row r="82" spans="1:9" ht="16.5" thickBot="1" x14ac:dyDescent="0.25">
      <c r="A82" s="39" t="s">
        <v>11</v>
      </c>
      <c r="B82" s="40">
        <f>MAX(B83:B87)</f>
        <v>41456</v>
      </c>
      <c r="C82" s="41">
        <v>11985</v>
      </c>
      <c r="D82" s="42">
        <v>0.93494032295810903</v>
      </c>
      <c r="E82" s="43">
        <v>12470</v>
      </c>
      <c r="F82" s="42">
        <v>0.97277478742491619</v>
      </c>
      <c r="G82" s="43">
        <v>2674</v>
      </c>
      <c r="H82" s="42">
        <v>0.20859661440049926</v>
      </c>
      <c r="I82" s="43">
        <v>12819</v>
      </c>
    </row>
    <row r="83" spans="1:9" ht="15.75" x14ac:dyDescent="0.2">
      <c r="A83" s="58" t="s">
        <v>134</v>
      </c>
      <c r="B83" s="45">
        <v>41456</v>
      </c>
      <c r="C83" s="46">
        <v>3588</v>
      </c>
      <c r="D83" s="47">
        <v>0.9694677114293434</v>
      </c>
      <c r="E83" s="48">
        <v>3644</v>
      </c>
      <c r="F83" s="47">
        <v>0.98459875709267763</v>
      </c>
      <c r="G83" s="48">
        <v>809</v>
      </c>
      <c r="H83" s="47">
        <v>0.21858957038638205</v>
      </c>
      <c r="I83" s="49">
        <v>3701</v>
      </c>
    </row>
    <row r="84" spans="1:9" ht="15.75" x14ac:dyDescent="0.2">
      <c r="A84" s="50" t="s">
        <v>135</v>
      </c>
      <c r="B84" s="51">
        <v>41456</v>
      </c>
      <c r="C84" s="46">
        <v>2549</v>
      </c>
      <c r="D84" s="47">
        <v>0.89375876577840108</v>
      </c>
      <c r="E84" s="48">
        <v>2772</v>
      </c>
      <c r="F84" s="47">
        <v>0.97194950911640954</v>
      </c>
      <c r="G84" s="48">
        <v>598</v>
      </c>
      <c r="H84" s="47">
        <v>0.20967741935483872</v>
      </c>
      <c r="I84" s="49">
        <v>2852</v>
      </c>
    </row>
    <row r="85" spans="1:9" ht="15.75" x14ac:dyDescent="0.2">
      <c r="A85" s="50" t="s">
        <v>136</v>
      </c>
      <c r="B85" s="51">
        <v>41456</v>
      </c>
      <c r="C85" s="46">
        <v>2583</v>
      </c>
      <c r="D85" s="47">
        <v>0.90188547486033521</v>
      </c>
      <c r="E85" s="48">
        <v>2748</v>
      </c>
      <c r="F85" s="47">
        <v>0.95949720670391059</v>
      </c>
      <c r="G85" s="48">
        <v>586</v>
      </c>
      <c r="H85" s="47">
        <v>0.20460893854748605</v>
      </c>
      <c r="I85" s="49">
        <v>2864</v>
      </c>
    </row>
    <row r="86" spans="1:9" ht="15.75" x14ac:dyDescent="0.2">
      <c r="A86" s="50" t="s">
        <v>137</v>
      </c>
      <c r="B86" s="51">
        <v>41456</v>
      </c>
      <c r="C86" s="46">
        <v>3263</v>
      </c>
      <c r="D86" s="47">
        <v>0.95970588235294119</v>
      </c>
      <c r="E86" s="48">
        <v>3304</v>
      </c>
      <c r="F86" s="47">
        <v>0.97176470588235297</v>
      </c>
      <c r="G86" s="48">
        <v>681</v>
      </c>
      <c r="H86" s="47">
        <v>0.20029411764705882</v>
      </c>
      <c r="I86" s="49">
        <v>3400</v>
      </c>
    </row>
    <row r="87" spans="1:9" ht="16.5" thickBot="1" x14ac:dyDescent="0.25">
      <c r="A87" s="52" t="s">
        <v>386</v>
      </c>
      <c r="B87" s="53" t="s">
        <v>21</v>
      </c>
      <c r="C87" s="54" t="s">
        <v>267</v>
      </c>
      <c r="D87" s="57" t="s">
        <v>21</v>
      </c>
      <c r="E87" s="56" t="s">
        <v>267</v>
      </c>
      <c r="F87" s="57" t="s">
        <v>21</v>
      </c>
      <c r="G87" s="56" t="s">
        <v>267</v>
      </c>
      <c r="H87" s="57" t="s">
        <v>21</v>
      </c>
      <c r="I87" s="43" t="s">
        <v>267</v>
      </c>
    </row>
    <row r="88" spans="1:9" ht="16.5" thickBot="1" x14ac:dyDescent="0.25">
      <c r="A88" s="39" t="s">
        <v>10</v>
      </c>
      <c r="B88" s="40">
        <f>MAX(B89:B90)</f>
        <v>41821</v>
      </c>
      <c r="C88" s="41">
        <v>8387</v>
      </c>
      <c r="D88" s="42">
        <v>0.85642806085979784</v>
      </c>
      <c r="E88" s="43">
        <v>9667</v>
      </c>
      <c r="F88" s="42">
        <v>0.98713366690493209</v>
      </c>
      <c r="G88" s="43">
        <v>1816</v>
      </c>
      <c r="H88" s="42">
        <v>0.18543857857653426</v>
      </c>
      <c r="I88" s="61">
        <v>9793</v>
      </c>
    </row>
    <row r="89" spans="1:9" ht="15.75" x14ac:dyDescent="0.2">
      <c r="A89" s="58" t="s">
        <v>10</v>
      </c>
      <c r="B89" s="45">
        <v>41821</v>
      </c>
      <c r="C89" s="46">
        <v>8386</v>
      </c>
      <c r="D89" s="47">
        <v>0.85641339869281041</v>
      </c>
      <c r="E89" s="48">
        <v>9666</v>
      </c>
      <c r="F89" s="47">
        <v>0.98713235294117652</v>
      </c>
      <c r="G89" s="48">
        <v>1815</v>
      </c>
      <c r="H89" s="47">
        <v>0.18535539215686275</v>
      </c>
      <c r="I89" s="49">
        <v>9792</v>
      </c>
    </row>
    <row r="90" spans="1:9" ht="16.5" thickBot="1" x14ac:dyDescent="0.25">
      <c r="A90" s="52" t="s">
        <v>9</v>
      </c>
      <c r="B90" s="53" t="s">
        <v>21</v>
      </c>
      <c r="C90" s="54" t="s">
        <v>267</v>
      </c>
      <c r="D90" s="57" t="s">
        <v>21</v>
      </c>
      <c r="E90" s="56" t="s">
        <v>267</v>
      </c>
      <c r="F90" s="57" t="s">
        <v>21</v>
      </c>
      <c r="G90" s="56" t="s">
        <v>267</v>
      </c>
      <c r="H90" s="57" t="s">
        <v>21</v>
      </c>
      <c r="I90" s="43" t="s">
        <v>267</v>
      </c>
    </row>
    <row r="91" spans="1:9" ht="16.5" thickBot="1" x14ac:dyDescent="0.25">
      <c r="A91" s="39" t="s">
        <v>8</v>
      </c>
      <c r="B91" s="40">
        <f>MAX(B92:B98)</f>
        <v>42917</v>
      </c>
      <c r="C91" s="59">
        <v>5095</v>
      </c>
      <c r="D91" s="60">
        <v>0.947906976744186</v>
      </c>
      <c r="E91" s="61">
        <v>5356</v>
      </c>
      <c r="F91" s="60">
        <v>0.99646511627906975</v>
      </c>
      <c r="G91" s="61">
        <v>1126</v>
      </c>
      <c r="H91" s="60">
        <v>0.20948837209302326</v>
      </c>
      <c r="I91" s="61">
        <v>5375</v>
      </c>
    </row>
    <row r="92" spans="1:9" ht="15.75" x14ac:dyDescent="0.2">
      <c r="A92" s="58" t="s">
        <v>138</v>
      </c>
      <c r="B92" s="45">
        <v>41821</v>
      </c>
      <c r="C92" s="46">
        <v>141</v>
      </c>
      <c r="D92" s="47">
        <v>0.96575342465753422</v>
      </c>
      <c r="E92" s="48">
        <v>145</v>
      </c>
      <c r="F92" s="47">
        <v>0.99315068493150682</v>
      </c>
      <c r="G92" s="48">
        <v>34</v>
      </c>
      <c r="H92" s="47">
        <v>0.23287671232876711</v>
      </c>
      <c r="I92" s="49">
        <v>146</v>
      </c>
    </row>
    <row r="93" spans="1:9" ht="15.75" x14ac:dyDescent="0.2">
      <c r="A93" s="50" t="s">
        <v>139</v>
      </c>
      <c r="B93" s="51">
        <v>42917</v>
      </c>
      <c r="C93" s="46">
        <v>836</v>
      </c>
      <c r="D93" s="47">
        <v>0.94144144144144148</v>
      </c>
      <c r="E93" s="48">
        <v>887</v>
      </c>
      <c r="F93" s="47">
        <v>0.99887387387387383</v>
      </c>
      <c r="G93" s="48">
        <v>262</v>
      </c>
      <c r="H93" s="47">
        <v>0.29504504504504503</v>
      </c>
      <c r="I93" s="49">
        <v>888</v>
      </c>
    </row>
    <row r="94" spans="1:9" ht="15.75" x14ac:dyDescent="0.2">
      <c r="A94" s="50" t="s">
        <v>140</v>
      </c>
      <c r="B94" s="51">
        <v>42917</v>
      </c>
      <c r="C94" s="46">
        <v>446</v>
      </c>
      <c r="D94" s="47">
        <v>0.95503211991434689</v>
      </c>
      <c r="E94" s="48">
        <v>467</v>
      </c>
      <c r="F94" s="47">
        <v>1</v>
      </c>
      <c r="G94" s="48">
        <v>80</v>
      </c>
      <c r="H94" s="47">
        <v>0.17130620985010706</v>
      </c>
      <c r="I94" s="49">
        <v>467</v>
      </c>
    </row>
    <row r="95" spans="1:9" ht="15.75" x14ac:dyDescent="0.2">
      <c r="A95" s="50" t="s">
        <v>141</v>
      </c>
      <c r="B95" s="51">
        <v>42736</v>
      </c>
      <c r="C95" s="46">
        <v>2999</v>
      </c>
      <c r="D95" s="47">
        <v>0.94426952141057929</v>
      </c>
      <c r="E95" s="48">
        <v>3162</v>
      </c>
      <c r="F95" s="47">
        <v>0.99559193954659952</v>
      </c>
      <c r="G95" s="48">
        <v>587</v>
      </c>
      <c r="H95" s="47">
        <v>0.18482367758186399</v>
      </c>
      <c r="I95" s="49">
        <v>3176</v>
      </c>
    </row>
    <row r="96" spans="1:9" ht="15.75" x14ac:dyDescent="0.2">
      <c r="A96" s="50" t="s">
        <v>142</v>
      </c>
      <c r="B96" s="51">
        <v>42736</v>
      </c>
      <c r="C96" s="46">
        <v>215</v>
      </c>
      <c r="D96" s="47">
        <v>0.96846846846846846</v>
      </c>
      <c r="E96" s="48">
        <v>222</v>
      </c>
      <c r="F96" s="47">
        <v>1</v>
      </c>
      <c r="G96" s="48">
        <v>40</v>
      </c>
      <c r="H96" s="47">
        <v>0.18018018018018017</v>
      </c>
      <c r="I96" s="49">
        <v>222</v>
      </c>
    </row>
    <row r="97" spans="1:9" ht="15.75" x14ac:dyDescent="0.2">
      <c r="A97" s="50" t="s">
        <v>143</v>
      </c>
      <c r="B97" s="51">
        <v>42917</v>
      </c>
      <c r="C97" s="46">
        <v>250</v>
      </c>
      <c r="D97" s="47">
        <v>0.96899224806201545</v>
      </c>
      <c r="E97" s="48">
        <v>257</v>
      </c>
      <c r="F97" s="47">
        <v>0.99612403100775193</v>
      </c>
      <c r="G97" s="48">
        <v>81</v>
      </c>
      <c r="H97" s="47">
        <v>0.31395348837209303</v>
      </c>
      <c r="I97" s="49">
        <v>258</v>
      </c>
    </row>
    <row r="98" spans="1:9" ht="16.5" thickBot="1" x14ac:dyDescent="0.25">
      <c r="A98" s="52" t="s">
        <v>409</v>
      </c>
      <c r="B98" s="53" t="s">
        <v>21</v>
      </c>
      <c r="C98" s="54">
        <v>208</v>
      </c>
      <c r="D98" s="55">
        <v>0.95412844036697253</v>
      </c>
      <c r="E98" s="56">
        <v>216</v>
      </c>
      <c r="F98" s="55">
        <v>0.99082568807339455</v>
      </c>
      <c r="G98" s="56">
        <v>42</v>
      </c>
      <c r="H98" s="55">
        <v>0.19266055045871561</v>
      </c>
      <c r="I98" s="43">
        <v>218</v>
      </c>
    </row>
    <row r="99" spans="1:9" ht="16.5" thickBot="1" x14ac:dyDescent="0.25">
      <c r="A99" s="39" t="s">
        <v>597</v>
      </c>
      <c r="B99" s="67" t="s">
        <v>21</v>
      </c>
      <c r="C99" s="41">
        <v>51</v>
      </c>
      <c r="D99" s="42">
        <v>0.98076923076923073</v>
      </c>
      <c r="E99" s="43">
        <v>51</v>
      </c>
      <c r="F99" s="42">
        <v>0.98076923076923073</v>
      </c>
      <c r="G99" s="43" t="s">
        <v>267</v>
      </c>
      <c r="H99" s="68" t="s">
        <v>21</v>
      </c>
      <c r="I99" s="43">
        <v>52</v>
      </c>
    </row>
    <row r="100" spans="1:9" ht="15.75" thickBot="1" x14ac:dyDescent="0.25">
      <c r="A100" s="69" t="s">
        <v>6</v>
      </c>
      <c r="B100" s="70" t="s">
        <v>21</v>
      </c>
      <c r="C100" s="54" t="s">
        <v>267</v>
      </c>
      <c r="D100" s="57" t="s">
        <v>21</v>
      </c>
      <c r="E100" s="56" t="s">
        <v>267</v>
      </c>
      <c r="F100" s="57" t="s">
        <v>21</v>
      </c>
      <c r="G100" s="56" t="s">
        <v>267</v>
      </c>
      <c r="H100" s="57" t="s">
        <v>21</v>
      </c>
      <c r="I100" s="56" t="s">
        <v>267</v>
      </c>
    </row>
    <row r="101" spans="1:9" ht="15.75" x14ac:dyDescent="0.2">
      <c r="A101" s="71" t="s">
        <v>5</v>
      </c>
      <c r="B101" s="72" t="s">
        <v>21</v>
      </c>
      <c r="C101" s="73">
        <v>516454</v>
      </c>
      <c r="D101" s="74">
        <v>0.90077824404979923</v>
      </c>
      <c r="E101" s="49">
        <v>566767</v>
      </c>
      <c r="F101" s="74">
        <v>0.98853215009540552</v>
      </c>
      <c r="G101" s="49">
        <v>115822</v>
      </c>
      <c r="H101" s="74">
        <v>0.20201206260835591</v>
      </c>
      <c r="I101" s="49">
        <v>573342</v>
      </c>
    </row>
    <row r="102" spans="1:9" s="119" customFormat="1" ht="30" customHeight="1" x14ac:dyDescent="0.2">
      <c r="A102" s="119" t="str">
        <f>IFERROR(INDEX(Footnotes!$D:$D,MATCH(Footnotes!$B$8,Footnotes!$B:$B,0)),"")</f>
        <v>Service districts are defined by the current address the participant resides in. ‘Other’ includes participants where the service district information is missing.</v>
      </c>
    </row>
    <row r="103" spans="1:9" s="120" customFormat="1" ht="54" customHeight="1" x14ac:dyDescent="0.25">
      <c r="A103" s="120" t="str">
        <f>IFERROR(INDEX(Footnotes!$D:$D,MATCH(Footnotes!$B$9,Footnotes!$B:$B,0)),"")</f>
        <v>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v>
      </c>
    </row>
    <row r="104" spans="1:9" s="119" customFormat="1" ht="42" customHeight="1" x14ac:dyDescent="0.2">
      <c r="A104" s="119" t="str">
        <f>IFERROR(INDEX(Footnotes!$D:$D,MATCH(Footnotes!$B$10,Footnotes!$B:$B,0)),"")</f>
        <v>Capacity building supports enable participants to build their independence and skills. Participant budgets are allocated at a support category level and must be used to achieve the goals set out in the participant’s plan.</v>
      </c>
    </row>
    <row r="105" spans="1:9" s="120" customFormat="1" ht="44.1" customHeight="1" x14ac:dyDescent="0.25">
      <c r="A105" s="120" t="str">
        <f>IFERROR(INDEX(Footnotes!$D:$D,MATCH(Footnotes!$B$11,Footnotes!$B:$B,0)),"")</f>
        <v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v>
      </c>
    </row>
    <row r="106" spans="1:9" s="119" customFormat="1" x14ac:dyDescent="0.2">
      <c r="A106" s="119" t="str">
        <f>IFERROR(INDEX(Footnotes!$D:$D,MATCH(Footnotes!$B$12,Footnotes!$B:$B,0)),"")</f>
        <v>The phasing date shown for Hunter New England is for the Hunter Trial Site.</v>
      </c>
    </row>
    <row r="107" spans="1:9" s="119" customFormat="1" x14ac:dyDescent="0.2">
      <c r="A107" s="119" t="str">
        <f>IFERROR(INDEX(Footnotes!$D:$D,MATCH(Footnotes!$B$13,Footnotes!$B:$B,0)),"")</f>
        <v>Since the phasing schedule for South Australia is by age, each service district in the state has the phasing date Jul-13.</v>
      </c>
    </row>
    <row r="108" spans="1:9" s="119" customFormat="1" ht="17.45" customHeight="1" x14ac:dyDescent="0.2">
      <c r="A108" s="119" t="str">
        <f>IFERROR(INDEX(Footnotes!$D:$D,MATCH(Footnotes!$B$14,Footnotes!$B:$B,0)),"")</f>
        <v>Since the phasing schedule for Tasmania is by age, each service district in the state has the phasing date Jul-13.</v>
      </c>
    </row>
    <row r="109" spans="1:9" s="119" customFormat="1" x14ac:dyDescent="0.2">
      <c r="A109" s="119" t="str">
        <f>IFERROR(INDEX(Footnotes!$D:$D,MATCH(Footnotes!$B$15,Footnotes!$B:$B,0)),"")</f>
        <v>Other Territories includes Norfolk Island, Christmas Island and the Cocos (Keeling) Islands.</v>
      </c>
    </row>
    <row r="110" spans="1:9" x14ac:dyDescent="0.2">
      <c r="A110" s="117" t="s">
        <v>55</v>
      </c>
      <c r="B110" s="117"/>
      <c r="C110" s="117"/>
      <c r="D110" s="117"/>
      <c r="E110" s="117"/>
      <c r="F110" s="117"/>
      <c r="G110" s="117"/>
      <c r="H110" s="117"/>
      <c r="I110" s="117"/>
    </row>
  </sheetData>
  <mergeCells count="10">
    <mergeCell ref="A110:I110"/>
    <mergeCell ref="A1:I1"/>
    <mergeCell ref="A108:XFD108"/>
    <mergeCell ref="A109:XFD109"/>
    <mergeCell ref="A102:XFD102"/>
    <mergeCell ref="A103:XFD103"/>
    <mergeCell ref="A104:XFD104"/>
    <mergeCell ref="A105:XFD105"/>
    <mergeCell ref="A106:XFD106"/>
    <mergeCell ref="A107:XFD107"/>
  </mergeCells>
  <conditionalFormatting sqref="A102:A109">
    <cfRule type="containsErrors" dxfId="76" priority="1">
      <formula>ISERROR(A102)</formula>
    </cfRule>
  </conditionalFormatting>
  <hyperlinks>
    <hyperlink ref="A110" location="TableOfContents!A1" display="Back to Table of Contents" xr:uid="{00000000-0004-0000-0300-000000000000}"/>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105"/>
  <sheetViews>
    <sheetView zoomScaleNormal="100" workbookViewId="0">
      <selection sqref="A1:F1"/>
    </sheetView>
  </sheetViews>
  <sheetFormatPr defaultColWidth="0" defaultRowHeight="15" zeroHeight="1" x14ac:dyDescent="0.2"/>
  <cols>
    <col min="1" max="1" width="37.140625" style="23" bestFit="1" customWidth="1"/>
    <col min="2" max="2" width="43.85546875" style="23" bestFit="1" customWidth="1"/>
    <col min="3" max="3" width="43.140625" style="23" bestFit="1" customWidth="1"/>
    <col min="4" max="4" width="20.42578125" style="23" bestFit="1" customWidth="1"/>
    <col min="5" max="5" width="19.5703125" style="23" bestFit="1" customWidth="1"/>
    <col min="6" max="6" width="26.42578125" style="23" bestFit="1" customWidth="1"/>
    <col min="7" max="16384" width="9.140625" style="23" hidden="1"/>
  </cols>
  <sheetData>
    <row r="1" spans="1:6" ht="31.5" customHeight="1" x14ac:dyDescent="0.2">
      <c r="A1" s="121" t="str">
        <f>n_t002h</f>
        <v>Table O.2 Average annualised committed supports, median annualised committed supports, average payments, median payments and active participants by service district as at 31 December 2022</v>
      </c>
      <c r="B1" s="121"/>
      <c r="C1" s="121"/>
      <c r="D1" s="121"/>
      <c r="E1" s="121"/>
      <c r="F1" s="121"/>
    </row>
    <row r="2" spans="1:6" ht="16.5" thickBot="1" x14ac:dyDescent="0.25">
      <c r="A2" s="100" t="s">
        <v>17</v>
      </c>
      <c r="B2" s="108" t="s">
        <v>22</v>
      </c>
      <c r="C2" s="109" t="s">
        <v>23</v>
      </c>
      <c r="D2" s="108" t="s">
        <v>24</v>
      </c>
      <c r="E2" s="109" t="s">
        <v>25</v>
      </c>
      <c r="F2" s="108" t="s">
        <v>18</v>
      </c>
    </row>
    <row r="3" spans="1:6" ht="16.5" thickBot="1" x14ac:dyDescent="0.25">
      <c r="A3" s="39" t="s">
        <v>64</v>
      </c>
      <c r="B3" s="41" t="s">
        <v>419</v>
      </c>
      <c r="C3" s="101" t="s">
        <v>325</v>
      </c>
      <c r="D3" s="43" t="s">
        <v>420</v>
      </c>
      <c r="E3" s="101" t="s">
        <v>421</v>
      </c>
      <c r="F3" s="43">
        <v>172200</v>
      </c>
    </row>
    <row r="4" spans="1:6" ht="15.75" x14ac:dyDescent="0.2">
      <c r="A4" s="102" t="s">
        <v>65</v>
      </c>
      <c r="B4" s="46" t="s">
        <v>422</v>
      </c>
      <c r="C4" s="103" t="s">
        <v>423</v>
      </c>
      <c r="D4" s="48" t="s">
        <v>424</v>
      </c>
      <c r="E4" s="103" t="s">
        <v>425</v>
      </c>
      <c r="F4" s="49">
        <v>28921</v>
      </c>
    </row>
    <row r="5" spans="1:6" ht="15.75" x14ac:dyDescent="0.2">
      <c r="A5" s="50" t="s">
        <v>66</v>
      </c>
      <c r="B5" s="46" t="s">
        <v>426</v>
      </c>
      <c r="C5" s="103" t="s">
        <v>427</v>
      </c>
      <c r="D5" s="48" t="s">
        <v>428</v>
      </c>
      <c r="E5" s="103" t="s">
        <v>429</v>
      </c>
      <c r="F5" s="49">
        <v>9747</v>
      </c>
    </row>
    <row r="6" spans="1:6" ht="15.75" x14ac:dyDescent="0.2">
      <c r="A6" s="50" t="s">
        <v>67</v>
      </c>
      <c r="B6" s="46" t="s">
        <v>430</v>
      </c>
      <c r="C6" s="103" t="s">
        <v>308</v>
      </c>
      <c r="D6" s="48" t="s">
        <v>431</v>
      </c>
      <c r="E6" s="103" t="s">
        <v>155</v>
      </c>
      <c r="F6" s="49">
        <v>821</v>
      </c>
    </row>
    <row r="7" spans="1:6" ht="15.75" x14ac:dyDescent="0.2">
      <c r="A7" s="50" t="s">
        <v>68</v>
      </c>
      <c r="B7" s="46" t="s">
        <v>432</v>
      </c>
      <c r="C7" s="103" t="s">
        <v>347</v>
      </c>
      <c r="D7" s="48" t="s">
        <v>303</v>
      </c>
      <c r="E7" s="103" t="s">
        <v>433</v>
      </c>
      <c r="F7" s="49">
        <v>9991</v>
      </c>
    </row>
    <row r="8" spans="1:6" ht="15.75" x14ac:dyDescent="0.2">
      <c r="A8" s="50" t="s">
        <v>69</v>
      </c>
      <c r="B8" s="46" t="s">
        <v>434</v>
      </c>
      <c r="C8" s="103" t="s">
        <v>272</v>
      </c>
      <c r="D8" s="48" t="s">
        <v>435</v>
      </c>
      <c r="E8" s="103" t="s">
        <v>436</v>
      </c>
      <c r="F8" s="49">
        <v>7111</v>
      </c>
    </row>
    <row r="9" spans="1:6" ht="15.75" x14ac:dyDescent="0.2">
      <c r="A9" s="50" t="s">
        <v>70</v>
      </c>
      <c r="B9" s="46" t="s">
        <v>437</v>
      </c>
      <c r="C9" s="103" t="s">
        <v>310</v>
      </c>
      <c r="D9" s="48" t="s">
        <v>200</v>
      </c>
      <c r="E9" s="103" t="s">
        <v>380</v>
      </c>
      <c r="F9" s="49">
        <v>7552</v>
      </c>
    </row>
    <row r="10" spans="1:6" ht="15.75" x14ac:dyDescent="0.2">
      <c r="A10" s="50" t="s">
        <v>71</v>
      </c>
      <c r="B10" s="46" t="s">
        <v>438</v>
      </c>
      <c r="C10" s="103" t="s">
        <v>439</v>
      </c>
      <c r="D10" s="48" t="s">
        <v>278</v>
      </c>
      <c r="E10" s="103" t="s">
        <v>429</v>
      </c>
      <c r="F10" s="49">
        <v>10120</v>
      </c>
    </row>
    <row r="11" spans="1:6" ht="15.75" x14ac:dyDescent="0.2">
      <c r="A11" s="50" t="s">
        <v>72</v>
      </c>
      <c r="B11" s="46" t="s">
        <v>440</v>
      </c>
      <c r="C11" s="103" t="s">
        <v>441</v>
      </c>
      <c r="D11" s="48" t="s">
        <v>442</v>
      </c>
      <c r="E11" s="103" t="s">
        <v>336</v>
      </c>
      <c r="F11" s="49">
        <v>11633</v>
      </c>
    </row>
    <row r="12" spans="1:6" ht="15.75" x14ac:dyDescent="0.2">
      <c r="A12" s="50" t="s">
        <v>73</v>
      </c>
      <c r="B12" s="46" t="s">
        <v>443</v>
      </c>
      <c r="C12" s="103" t="s">
        <v>292</v>
      </c>
      <c r="D12" s="48" t="s">
        <v>268</v>
      </c>
      <c r="E12" s="103" t="s">
        <v>336</v>
      </c>
      <c r="F12" s="49">
        <v>8168</v>
      </c>
    </row>
    <row r="13" spans="1:6" ht="15.75" x14ac:dyDescent="0.2">
      <c r="A13" s="50" t="s">
        <v>74</v>
      </c>
      <c r="B13" s="46" t="s">
        <v>444</v>
      </c>
      <c r="C13" s="103" t="s">
        <v>445</v>
      </c>
      <c r="D13" s="48" t="s">
        <v>446</v>
      </c>
      <c r="E13" s="103" t="s">
        <v>163</v>
      </c>
      <c r="F13" s="49">
        <v>11641</v>
      </c>
    </row>
    <row r="14" spans="1:6" ht="15.75" x14ac:dyDescent="0.2">
      <c r="A14" s="50" t="s">
        <v>75</v>
      </c>
      <c r="B14" s="46" t="s">
        <v>447</v>
      </c>
      <c r="C14" s="103" t="s">
        <v>315</v>
      </c>
      <c r="D14" s="48" t="s">
        <v>448</v>
      </c>
      <c r="E14" s="103" t="s">
        <v>449</v>
      </c>
      <c r="F14" s="49">
        <v>26709</v>
      </c>
    </row>
    <row r="15" spans="1:6" ht="15.75" x14ac:dyDescent="0.2">
      <c r="A15" s="50" t="s">
        <v>76</v>
      </c>
      <c r="B15" s="46" t="s">
        <v>450</v>
      </c>
      <c r="C15" s="103" t="s">
        <v>351</v>
      </c>
      <c r="D15" s="48" t="s">
        <v>451</v>
      </c>
      <c r="E15" s="103" t="s">
        <v>452</v>
      </c>
      <c r="F15" s="49">
        <v>4714</v>
      </c>
    </row>
    <row r="16" spans="1:6" ht="15.75" x14ac:dyDescent="0.2">
      <c r="A16" s="50" t="s">
        <v>77</v>
      </c>
      <c r="B16" s="46" t="s">
        <v>453</v>
      </c>
      <c r="C16" s="103" t="s">
        <v>454</v>
      </c>
      <c r="D16" s="48" t="s">
        <v>181</v>
      </c>
      <c r="E16" s="103" t="s">
        <v>346</v>
      </c>
      <c r="F16" s="49">
        <v>6867</v>
      </c>
    </row>
    <row r="17" spans="1:6" ht="15.75" x14ac:dyDescent="0.2">
      <c r="A17" s="50" t="s">
        <v>78</v>
      </c>
      <c r="B17" s="46" t="s">
        <v>455</v>
      </c>
      <c r="C17" s="103" t="s">
        <v>235</v>
      </c>
      <c r="D17" s="48" t="s">
        <v>270</v>
      </c>
      <c r="E17" s="103" t="s">
        <v>151</v>
      </c>
      <c r="F17" s="49">
        <v>7349</v>
      </c>
    </row>
    <row r="18" spans="1:6" ht="15.75" x14ac:dyDescent="0.2">
      <c r="A18" s="50" t="s">
        <v>79</v>
      </c>
      <c r="B18" s="46" t="s">
        <v>456</v>
      </c>
      <c r="C18" s="103" t="s">
        <v>205</v>
      </c>
      <c r="D18" s="48" t="s">
        <v>244</v>
      </c>
      <c r="E18" s="103" t="s">
        <v>333</v>
      </c>
      <c r="F18" s="49">
        <v>20818</v>
      </c>
    </row>
    <row r="19" spans="1:6" ht="16.5" thickBot="1" x14ac:dyDescent="0.25">
      <c r="A19" s="52" t="s">
        <v>203</v>
      </c>
      <c r="B19" s="46" t="s">
        <v>204</v>
      </c>
      <c r="C19" s="103" t="s">
        <v>205</v>
      </c>
      <c r="D19" s="48" t="s">
        <v>161</v>
      </c>
      <c r="E19" s="103" t="s">
        <v>206</v>
      </c>
      <c r="F19" s="43">
        <v>28</v>
      </c>
    </row>
    <row r="20" spans="1:6" ht="16.5" thickBot="1" x14ac:dyDescent="0.25">
      <c r="A20" s="39" t="s">
        <v>15</v>
      </c>
      <c r="B20" s="59" t="s">
        <v>457</v>
      </c>
      <c r="C20" s="104" t="s">
        <v>310</v>
      </c>
      <c r="D20" s="61" t="s">
        <v>458</v>
      </c>
      <c r="E20" s="104" t="s">
        <v>429</v>
      </c>
      <c r="F20" s="43">
        <v>153198</v>
      </c>
    </row>
    <row r="21" spans="1:6" ht="15.75" x14ac:dyDescent="0.2">
      <c r="A21" s="58" t="s">
        <v>80</v>
      </c>
      <c r="B21" s="46" t="s">
        <v>334</v>
      </c>
      <c r="C21" s="103" t="s">
        <v>371</v>
      </c>
      <c r="D21" s="48" t="s">
        <v>200</v>
      </c>
      <c r="E21" s="103" t="s">
        <v>459</v>
      </c>
      <c r="F21" s="49">
        <v>10593</v>
      </c>
    </row>
    <row r="22" spans="1:6" ht="15.75" x14ac:dyDescent="0.2">
      <c r="A22" s="50" t="s">
        <v>81</v>
      </c>
      <c r="B22" s="46" t="s">
        <v>460</v>
      </c>
      <c r="C22" s="103" t="s">
        <v>315</v>
      </c>
      <c r="D22" s="48" t="s">
        <v>461</v>
      </c>
      <c r="E22" s="103" t="s">
        <v>462</v>
      </c>
      <c r="F22" s="49">
        <v>6059</v>
      </c>
    </row>
    <row r="23" spans="1:6" ht="15.75" x14ac:dyDescent="0.2">
      <c r="A23" s="50" t="s">
        <v>82</v>
      </c>
      <c r="B23" s="46" t="s">
        <v>360</v>
      </c>
      <c r="C23" s="103" t="s">
        <v>439</v>
      </c>
      <c r="D23" s="48" t="s">
        <v>463</v>
      </c>
      <c r="E23" s="103" t="s">
        <v>464</v>
      </c>
      <c r="F23" s="49">
        <v>8045</v>
      </c>
    </row>
    <row r="24" spans="1:6" ht="15.75" x14ac:dyDescent="0.2">
      <c r="A24" s="50" t="s">
        <v>83</v>
      </c>
      <c r="B24" s="46" t="s">
        <v>465</v>
      </c>
      <c r="C24" s="103" t="s">
        <v>239</v>
      </c>
      <c r="D24" s="48" t="s">
        <v>356</v>
      </c>
      <c r="E24" s="103" t="s">
        <v>147</v>
      </c>
      <c r="F24" s="49">
        <v>14543</v>
      </c>
    </row>
    <row r="25" spans="1:6" ht="15.75" x14ac:dyDescent="0.2">
      <c r="A25" s="50" t="s">
        <v>84</v>
      </c>
      <c r="B25" s="46" t="s">
        <v>466</v>
      </c>
      <c r="C25" s="103" t="s">
        <v>467</v>
      </c>
      <c r="D25" s="48" t="s">
        <v>195</v>
      </c>
      <c r="E25" s="103" t="s">
        <v>151</v>
      </c>
      <c r="F25" s="49">
        <v>5820</v>
      </c>
    </row>
    <row r="26" spans="1:6" ht="15.75" x14ac:dyDescent="0.2">
      <c r="A26" s="50" t="s">
        <v>85</v>
      </c>
      <c r="B26" s="46" t="s">
        <v>378</v>
      </c>
      <c r="C26" s="103" t="s">
        <v>208</v>
      </c>
      <c r="D26" s="48" t="s">
        <v>468</v>
      </c>
      <c r="E26" s="103" t="s">
        <v>155</v>
      </c>
      <c r="F26" s="49">
        <v>3868</v>
      </c>
    </row>
    <row r="27" spans="1:6" ht="15.75" x14ac:dyDescent="0.2">
      <c r="A27" s="50" t="s">
        <v>86</v>
      </c>
      <c r="B27" s="46" t="s">
        <v>469</v>
      </c>
      <c r="C27" s="103" t="s">
        <v>211</v>
      </c>
      <c r="D27" s="48" t="s">
        <v>470</v>
      </c>
      <c r="E27" s="103" t="s">
        <v>381</v>
      </c>
      <c r="F27" s="49">
        <v>4189</v>
      </c>
    </row>
    <row r="28" spans="1:6" ht="15.75" x14ac:dyDescent="0.2">
      <c r="A28" s="50" t="s">
        <v>87</v>
      </c>
      <c r="B28" s="46" t="s">
        <v>471</v>
      </c>
      <c r="C28" s="103" t="s">
        <v>472</v>
      </c>
      <c r="D28" s="48" t="s">
        <v>156</v>
      </c>
      <c r="E28" s="103" t="s">
        <v>473</v>
      </c>
      <c r="F28" s="49">
        <v>10839</v>
      </c>
    </row>
    <row r="29" spans="1:6" ht="15.75" x14ac:dyDescent="0.2">
      <c r="A29" s="50" t="s">
        <v>88</v>
      </c>
      <c r="B29" s="46" t="s">
        <v>437</v>
      </c>
      <c r="C29" s="103" t="s">
        <v>474</v>
      </c>
      <c r="D29" s="48" t="s">
        <v>475</v>
      </c>
      <c r="E29" s="103" t="s">
        <v>476</v>
      </c>
      <c r="F29" s="49">
        <v>10823</v>
      </c>
    </row>
    <row r="30" spans="1:6" ht="15.75" x14ac:dyDescent="0.2">
      <c r="A30" s="50" t="s">
        <v>89</v>
      </c>
      <c r="B30" s="46" t="s">
        <v>477</v>
      </c>
      <c r="C30" s="103" t="s">
        <v>256</v>
      </c>
      <c r="D30" s="48" t="s">
        <v>478</v>
      </c>
      <c r="E30" s="103" t="s">
        <v>294</v>
      </c>
      <c r="F30" s="49">
        <v>10785</v>
      </c>
    </row>
    <row r="31" spans="1:6" ht="15.75" x14ac:dyDescent="0.2">
      <c r="A31" s="50" t="s">
        <v>90</v>
      </c>
      <c r="B31" s="46" t="s">
        <v>479</v>
      </c>
      <c r="C31" s="103" t="s">
        <v>223</v>
      </c>
      <c r="D31" s="48" t="s">
        <v>480</v>
      </c>
      <c r="E31" s="103" t="s">
        <v>481</v>
      </c>
      <c r="F31" s="49">
        <v>18505</v>
      </c>
    </row>
    <row r="32" spans="1:6" ht="15.75" x14ac:dyDescent="0.2">
      <c r="A32" s="50" t="s">
        <v>91</v>
      </c>
      <c r="B32" s="46" t="s">
        <v>482</v>
      </c>
      <c r="C32" s="103" t="s">
        <v>197</v>
      </c>
      <c r="D32" s="48" t="s">
        <v>483</v>
      </c>
      <c r="E32" s="103" t="s">
        <v>212</v>
      </c>
      <c r="F32" s="49">
        <v>14509</v>
      </c>
    </row>
    <row r="33" spans="1:6" ht="15.75" x14ac:dyDescent="0.2">
      <c r="A33" s="50" t="s">
        <v>92</v>
      </c>
      <c r="B33" s="46" t="s">
        <v>484</v>
      </c>
      <c r="C33" s="103" t="s">
        <v>433</v>
      </c>
      <c r="D33" s="48" t="s">
        <v>485</v>
      </c>
      <c r="E33" s="103" t="s">
        <v>343</v>
      </c>
      <c r="F33" s="49">
        <v>10177</v>
      </c>
    </row>
    <row r="34" spans="1:6" ht="15.75" x14ac:dyDescent="0.2">
      <c r="A34" s="50" t="s">
        <v>93</v>
      </c>
      <c r="B34" s="46" t="s">
        <v>486</v>
      </c>
      <c r="C34" s="103" t="s">
        <v>417</v>
      </c>
      <c r="D34" s="48" t="s">
        <v>451</v>
      </c>
      <c r="E34" s="103" t="s">
        <v>322</v>
      </c>
      <c r="F34" s="49">
        <v>14752</v>
      </c>
    </row>
    <row r="35" spans="1:6" ht="15.75" x14ac:dyDescent="0.2">
      <c r="A35" s="50" t="s">
        <v>94</v>
      </c>
      <c r="B35" s="46" t="s">
        <v>487</v>
      </c>
      <c r="C35" s="103" t="s">
        <v>488</v>
      </c>
      <c r="D35" s="48" t="s">
        <v>253</v>
      </c>
      <c r="E35" s="103" t="s">
        <v>384</v>
      </c>
      <c r="F35" s="49">
        <v>4480</v>
      </c>
    </row>
    <row r="36" spans="1:6" ht="15.75" x14ac:dyDescent="0.2">
      <c r="A36" s="50" t="s">
        <v>95</v>
      </c>
      <c r="B36" s="46" t="s">
        <v>489</v>
      </c>
      <c r="C36" s="103" t="s">
        <v>490</v>
      </c>
      <c r="D36" s="48" t="s">
        <v>289</v>
      </c>
      <c r="E36" s="103" t="s">
        <v>159</v>
      </c>
      <c r="F36" s="49">
        <v>2648</v>
      </c>
    </row>
    <row r="37" spans="1:6" ht="15.75" x14ac:dyDescent="0.2">
      <c r="A37" s="50" t="s">
        <v>96</v>
      </c>
      <c r="B37" s="46" t="s">
        <v>491</v>
      </c>
      <c r="C37" s="103" t="s">
        <v>150</v>
      </c>
      <c r="D37" s="48" t="s">
        <v>204</v>
      </c>
      <c r="E37" s="103" t="s">
        <v>492</v>
      </c>
      <c r="F37" s="49">
        <v>2553</v>
      </c>
    </row>
    <row r="38" spans="1:6" ht="16.5" thickBot="1" x14ac:dyDescent="0.25">
      <c r="A38" s="52" t="s">
        <v>264</v>
      </c>
      <c r="B38" s="46" t="s">
        <v>21</v>
      </c>
      <c r="C38" s="103" t="s">
        <v>265</v>
      </c>
      <c r="D38" s="48" t="s">
        <v>21</v>
      </c>
      <c r="E38" s="103" t="s">
        <v>21</v>
      </c>
      <c r="F38" s="43" t="s">
        <v>267</v>
      </c>
    </row>
    <row r="39" spans="1:6" ht="16.5" thickBot="1" x14ac:dyDescent="0.25">
      <c r="A39" s="39" t="s">
        <v>14</v>
      </c>
      <c r="B39" s="59" t="s">
        <v>419</v>
      </c>
      <c r="C39" s="104" t="s">
        <v>493</v>
      </c>
      <c r="D39" s="61" t="s">
        <v>340</v>
      </c>
      <c r="E39" s="104" t="s">
        <v>312</v>
      </c>
      <c r="F39" s="43">
        <v>120898</v>
      </c>
    </row>
    <row r="40" spans="1:6" ht="15.75" x14ac:dyDescent="0.2">
      <c r="A40" s="58" t="s">
        <v>97</v>
      </c>
      <c r="B40" s="46" t="s">
        <v>494</v>
      </c>
      <c r="C40" s="103" t="s">
        <v>394</v>
      </c>
      <c r="D40" s="48" t="s">
        <v>495</v>
      </c>
      <c r="E40" s="103" t="s">
        <v>322</v>
      </c>
      <c r="F40" s="65">
        <v>3458</v>
      </c>
    </row>
    <row r="41" spans="1:6" ht="15.75" x14ac:dyDescent="0.2">
      <c r="A41" s="50" t="s">
        <v>98</v>
      </c>
      <c r="B41" s="46" t="s">
        <v>447</v>
      </c>
      <c r="C41" s="103" t="s">
        <v>496</v>
      </c>
      <c r="D41" s="48" t="s">
        <v>385</v>
      </c>
      <c r="E41" s="103" t="s">
        <v>167</v>
      </c>
      <c r="F41" s="49">
        <v>9696</v>
      </c>
    </row>
    <row r="42" spans="1:6" ht="15.75" x14ac:dyDescent="0.2">
      <c r="A42" s="50" t="s">
        <v>99</v>
      </c>
      <c r="B42" s="46" t="s">
        <v>482</v>
      </c>
      <c r="C42" s="103" t="s">
        <v>439</v>
      </c>
      <c r="D42" s="48" t="s">
        <v>497</v>
      </c>
      <c r="E42" s="103" t="s">
        <v>498</v>
      </c>
      <c r="F42" s="49">
        <v>3907</v>
      </c>
    </row>
    <row r="43" spans="1:6" ht="15.75" x14ac:dyDescent="0.2">
      <c r="A43" s="50" t="s">
        <v>100</v>
      </c>
      <c r="B43" s="46" t="s">
        <v>499</v>
      </c>
      <c r="C43" s="103" t="s">
        <v>394</v>
      </c>
      <c r="D43" s="48" t="s">
        <v>177</v>
      </c>
      <c r="E43" s="103" t="s">
        <v>147</v>
      </c>
      <c r="F43" s="49">
        <v>7538</v>
      </c>
    </row>
    <row r="44" spans="1:6" ht="15.75" x14ac:dyDescent="0.2">
      <c r="A44" s="50" t="s">
        <v>101</v>
      </c>
      <c r="B44" s="46" t="s">
        <v>500</v>
      </c>
      <c r="C44" s="103" t="s">
        <v>501</v>
      </c>
      <c r="D44" s="48" t="s">
        <v>502</v>
      </c>
      <c r="E44" s="103" t="s">
        <v>462</v>
      </c>
      <c r="F44" s="49">
        <v>7103</v>
      </c>
    </row>
    <row r="45" spans="1:6" ht="15.75" x14ac:dyDescent="0.2">
      <c r="A45" s="50" t="s">
        <v>102</v>
      </c>
      <c r="B45" s="46" t="s">
        <v>503</v>
      </c>
      <c r="C45" s="103" t="s">
        <v>346</v>
      </c>
      <c r="D45" s="48" t="s">
        <v>504</v>
      </c>
      <c r="E45" s="103" t="s">
        <v>505</v>
      </c>
      <c r="F45" s="49">
        <v>6760</v>
      </c>
    </row>
    <row r="46" spans="1:6" ht="15.75" x14ac:dyDescent="0.2">
      <c r="A46" s="50" t="s">
        <v>103</v>
      </c>
      <c r="B46" s="46" t="s">
        <v>506</v>
      </c>
      <c r="C46" s="103" t="s">
        <v>507</v>
      </c>
      <c r="D46" s="48" t="s">
        <v>268</v>
      </c>
      <c r="E46" s="103" t="s">
        <v>210</v>
      </c>
      <c r="F46" s="49">
        <v>13096</v>
      </c>
    </row>
    <row r="47" spans="1:6" ht="15.75" x14ac:dyDescent="0.2">
      <c r="A47" s="50" t="s">
        <v>104</v>
      </c>
      <c r="B47" s="46" t="s">
        <v>508</v>
      </c>
      <c r="C47" s="103" t="s">
        <v>292</v>
      </c>
      <c r="D47" s="48" t="s">
        <v>484</v>
      </c>
      <c r="E47" s="103" t="s">
        <v>509</v>
      </c>
      <c r="F47" s="49">
        <v>22220</v>
      </c>
    </row>
    <row r="48" spans="1:6" ht="15.75" x14ac:dyDescent="0.2">
      <c r="A48" s="50" t="s">
        <v>105</v>
      </c>
      <c r="B48" s="46" t="s">
        <v>510</v>
      </c>
      <c r="C48" s="103" t="s">
        <v>157</v>
      </c>
      <c r="D48" s="48" t="s">
        <v>511</v>
      </c>
      <c r="E48" s="103" t="s">
        <v>512</v>
      </c>
      <c r="F48" s="49">
        <v>6051</v>
      </c>
    </row>
    <row r="49" spans="1:6" ht="15.75" x14ac:dyDescent="0.2">
      <c r="A49" s="50" t="s">
        <v>106</v>
      </c>
      <c r="B49" s="46" t="s">
        <v>422</v>
      </c>
      <c r="C49" s="103" t="s">
        <v>229</v>
      </c>
      <c r="D49" s="48" t="s">
        <v>513</v>
      </c>
      <c r="E49" s="103" t="s">
        <v>514</v>
      </c>
      <c r="F49" s="49">
        <v>4836</v>
      </c>
    </row>
    <row r="50" spans="1:6" ht="15.75" x14ac:dyDescent="0.2">
      <c r="A50" s="50" t="s">
        <v>107</v>
      </c>
      <c r="B50" s="46" t="s">
        <v>515</v>
      </c>
      <c r="C50" s="103" t="s">
        <v>182</v>
      </c>
      <c r="D50" s="48" t="s">
        <v>516</v>
      </c>
      <c r="E50" s="103" t="s">
        <v>176</v>
      </c>
      <c r="F50" s="49">
        <v>12546</v>
      </c>
    </row>
    <row r="51" spans="1:6" ht="15.75" x14ac:dyDescent="0.2">
      <c r="A51" s="50" t="s">
        <v>108</v>
      </c>
      <c r="B51" s="46" t="s">
        <v>517</v>
      </c>
      <c r="C51" s="103" t="s">
        <v>252</v>
      </c>
      <c r="D51" s="48" t="s">
        <v>164</v>
      </c>
      <c r="E51" s="103" t="s">
        <v>381</v>
      </c>
      <c r="F51" s="49">
        <v>13094</v>
      </c>
    </row>
    <row r="52" spans="1:6" ht="15.75" x14ac:dyDescent="0.2">
      <c r="A52" s="50" t="s">
        <v>109</v>
      </c>
      <c r="B52" s="46" t="s">
        <v>518</v>
      </c>
      <c r="C52" s="103" t="s">
        <v>519</v>
      </c>
      <c r="D52" s="48" t="s">
        <v>177</v>
      </c>
      <c r="E52" s="103" t="s">
        <v>492</v>
      </c>
      <c r="F52" s="73">
        <v>10580</v>
      </c>
    </row>
    <row r="53" spans="1:6" ht="16.5" thickBot="1" x14ac:dyDescent="0.25">
      <c r="A53" s="52" t="s">
        <v>306</v>
      </c>
      <c r="B53" s="46" t="s">
        <v>21</v>
      </c>
      <c r="C53" s="103" t="s">
        <v>21</v>
      </c>
      <c r="D53" s="48" t="s">
        <v>21</v>
      </c>
      <c r="E53" s="103" t="s">
        <v>492</v>
      </c>
      <c r="F53" s="43">
        <v>13</v>
      </c>
    </row>
    <row r="54" spans="1:6" ht="16.5" thickBot="1" x14ac:dyDescent="0.25">
      <c r="A54" s="39" t="s">
        <v>13</v>
      </c>
      <c r="B54" s="59" t="s">
        <v>520</v>
      </c>
      <c r="C54" s="104" t="s">
        <v>519</v>
      </c>
      <c r="D54" s="61" t="s">
        <v>144</v>
      </c>
      <c r="E54" s="104" t="s">
        <v>459</v>
      </c>
      <c r="F54" s="61">
        <v>49419</v>
      </c>
    </row>
    <row r="55" spans="1:6" ht="15.75" x14ac:dyDescent="0.2">
      <c r="A55" s="58" t="s">
        <v>110</v>
      </c>
      <c r="B55" s="46" t="s">
        <v>521</v>
      </c>
      <c r="C55" s="103" t="s">
        <v>522</v>
      </c>
      <c r="D55" s="48" t="s">
        <v>307</v>
      </c>
      <c r="E55" s="103" t="s">
        <v>523</v>
      </c>
      <c r="F55" s="49">
        <v>7529</v>
      </c>
    </row>
    <row r="56" spans="1:6" ht="15.75" x14ac:dyDescent="0.2">
      <c r="A56" s="50" t="s">
        <v>111</v>
      </c>
      <c r="B56" s="46" t="s">
        <v>524</v>
      </c>
      <c r="C56" s="103" t="s">
        <v>324</v>
      </c>
      <c r="D56" s="48" t="s">
        <v>525</v>
      </c>
      <c r="E56" s="103" t="s">
        <v>230</v>
      </c>
      <c r="F56" s="49">
        <v>1169</v>
      </c>
    </row>
    <row r="57" spans="1:6" ht="15.75" x14ac:dyDescent="0.2">
      <c r="A57" s="50" t="s">
        <v>112</v>
      </c>
      <c r="B57" s="46" t="s">
        <v>526</v>
      </c>
      <c r="C57" s="103" t="s">
        <v>527</v>
      </c>
      <c r="D57" s="48" t="s">
        <v>528</v>
      </c>
      <c r="E57" s="103" t="s">
        <v>212</v>
      </c>
      <c r="F57" s="49">
        <v>7804</v>
      </c>
    </row>
    <row r="58" spans="1:6" ht="15.75" x14ac:dyDescent="0.2">
      <c r="A58" s="50" t="s">
        <v>113</v>
      </c>
      <c r="B58" s="46" t="s">
        <v>529</v>
      </c>
      <c r="C58" s="103" t="s">
        <v>522</v>
      </c>
      <c r="D58" s="48" t="s">
        <v>284</v>
      </c>
      <c r="E58" s="103" t="s">
        <v>459</v>
      </c>
      <c r="F58" s="49">
        <v>6215</v>
      </c>
    </row>
    <row r="59" spans="1:6" ht="15.75" x14ac:dyDescent="0.2">
      <c r="A59" s="50" t="s">
        <v>114</v>
      </c>
      <c r="B59" s="46" t="s">
        <v>530</v>
      </c>
      <c r="C59" s="103" t="s">
        <v>235</v>
      </c>
      <c r="D59" s="48" t="s">
        <v>362</v>
      </c>
      <c r="E59" s="103" t="s">
        <v>240</v>
      </c>
      <c r="F59" s="49">
        <v>4072</v>
      </c>
    </row>
    <row r="60" spans="1:6" ht="15.75" x14ac:dyDescent="0.2">
      <c r="A60" s="50" t="s">
        <v>115</v>
      </c>
      <c r="B60" s="46" t="s">
        <v>531</v>
      </c>
      <c r="C60" s="103" t="s">
        <v>354</v>
      </c>
      <c r="D60" s="48" t="s">
        <v>200</v>
      </c>
      <c r="E60" s="103" t="s">
        <v>147</v>
      </c>
      <c r="F60" s="49">
        <v>809</v>
      </c>
    </row>
    <row r="61" spans="1:6" ht="15.75" x14ac:dyDescent="0.2">
      <c r="A61" s="50" t="s">
        <v>116</v>
      </c>
      <c r="B61" s="46" t="s">
        <v>532</v>
      </c>
      <c r="C61" s="103" t="s">
        <v>533</v>
      </c>
      <c r="D61" s="48" t="s">
        <v>534</v>
      </c>
      <c r="E61" s="103" t="s">
        <v>380</v>
      </c>
      <c r="F61" s="49">
        <v>6622</v>
      </c>
    </row>
    <row r="62" spans="1:6" ht="15.75" x14ac:dyDescent="0.2">
      <c r="A62" s="50" t="s">
        <v>117</v>
      </c>
      <c r="B62" s="46" t="s">
        <v>535</v>
      </c>
      <c r="C62" s="103" t="s">
        <v>301</v>
      </c>
      <c r="D62" s="48" t="s">
        <v>536</v>
      </c>
      <c r="E62" s="103" t="s">
        <v>237</v>
      </c>
      <c r="F62" s="49">
        <v>1504</v>
      </c>
    </row>
    <row r="63" spans="1:6" ht="15.75" x14ac:dyDescent="0.2">
      <c r="A63" s="50" t="s">
        <v>118</v>
      </c>
      <c r="B63" s="46" t="s">
        <v>537</v>
      </c>
      <c r="C63" s="103" t="s">
        <v>194</v>
      </c>
      <c r="D63" s="48" t="s">
        <v>156</v>
      </c>
      <c r="E63" s="103" t="s">
        <v>538</v>
      </c>
      <c r="F63" s="49">
        <v>5599</v>
      </c>
    </row>
    <row r="64" spans="1:6" ht="15.75" x14ac:dyDescent="0.2">
      <c r="A64" s="50" t="s">
        <v>119</v>
      </c>
      <c r="B64" s="46" t="s">
        <v>539</v>
      </c>
      <c r="C64" s="103" t="s">
        <v>175</v>
      </c>
      <c r="D64" s="48" t="s">
        <v>540</v>
      </c>
      <c r="E64" s="103" t="s">
        <v>439</v>
      </c>
      <c r="F64" s="49">
        <v>5669</v>
      </c>
    </row>
    <row r="65" spans="1:6" ht="15.75" x14ac:dyDescent="0.2">
      <c r="A65" s="50" t="s">
        <v>120</v>
      </c>
      <c r="B65" s="46" t="s">
        <v>541</v>
      </c>
      <c r="C65" s="103" t="s">
        <v>319</v>
      </c>
      <c r="D65" s="48" t="s">
        <v>403</v>
      </c>
      <c r="E65" s="103" t="s">
        <v>361</v>
      </c>
      <c r="F65" s="49">
        <v>1162</v>
      </c>
    </row>
    <row r="66" spans="1:6" ht="15.75" x14ac:dyDescent="0.2">
      <c r="A66" s="50" t="s">
        <v>121</v>
      </c>
      <c r="B66" s="46" t="s">
        <v>542</v>
      </c>
      <c r="C66" s="103" t="s">
        <v>519</v>
      </c>
      <c r="D66" s="48" t="s">
        <v>543</v>
      </c>
      <c r="E66" s="103" t="s">
        <v>243</v>
      </c>
      <c r="F66" s="49">
        <v>1257</v>
      </c>
    </row>
    <row r="67" spans="1:6" ht="16.5" thickBot="1" x14ac:dyDescent="0.25">
      <c r="A67" s="52" t="s">
        <v>344</v>
      </c>
      <c r="B67" s="46" t="s">
        <v>21</v>
      </c>
      <c r="C67" s="103" t="s">
        <v>253</v>
      </c>
      <c r="D67" s="48" t="s">
        <v>21</v>
      </c>
      <c r="E67" s="103" t="s">
        <v>21</v>
      </c>
      <c r="F67" s="43" t="s">
        <v>267</v>
      </c>
    </row>
    <row r="68" spans="1:6" ht="16.5" thickBot="1" x14ac:dyDescent="0.25">
      <c r="A68" s="39" t="s">
        <v>12</v>
      </c>
      <c r="B68" s="59" t="s">
        <v>544</v>
      </c>
      <c r="C68" s="104" t="s">
        <v>545</v>
      </c>
      <c r="D68" s="61" t="s">
        <v>546</v>
      </c>
      <c r="E68" s="104" t="s">
        <v>277</v>
      </c>
      <c r="F68" s="61">
        <v>49596</v>
      </c>
    </row>
    <row r="69" spans="1:6" ht="15.75" x14ac:dyDescent="0.2">
      <c r="A69" s="58" t="s">
        <v>122</v>
      </c>
      <c r="B69" s="46" t="s">
        <v>368</v>
      </c>
      <c r="C69" s="103" t="s">
        <v>547</v>
      </c>
      <c r="D69" s="48" t="s">
        <v>548</v>
      </c>
      <c r="E69" s="103" t="s">
        <v>549</v>
      </c>
      <c r="F69" s="49">
        <v>1908</v>
      </c>
    </row>
    <row r="70" spans="1:6" ht="15.75" x14ac:dyDescent="0.2">
      <c r="A70" s="50" t="s">
        <v>123</v>
      </c>
      <c r="B70" s="46" t="s">
        <v>550</v>
      </c>
      <c r="C70" s="103" t="s">
        <v>551</v>
      </c>
      <c r="D70" s="48" t="s">
        <v>552</v>
      </c>
      <c r="E70" s="103" t="s">
        <v>549</v>
      </c>
      <c r="F70" s="49">
        <v>2440</v>
      </c>
    </row>
    <row r="71" spans="1:6" ht="15.75" x14ac:dyDescent="0.2">
      <c r="A71" s="50" t="s">
        <v>124</v>
      </c>
      <c r="B71" s="46" t="s">
        <v>455</v>
      </c>
      <c r="C71" s="103" t="s">
        <v>553</v>
      </c>
      <c r="D71" s="48" t="s">
        <v>554</v>
      </c>
      <c r="E71" s="103" t="s">
        <v>240</v>
      </c>
      <c r="F71" s="49">
        <v>4314</v>
      </c>
    </row>
    <row r="72" spans="1:6" ht="15.75" x14ac:dyDescent="0.2">
      <c r="A72" s="50" t="s">
        <v>125</v>
      </c>
      <c r="B72" s="46" t="s">
        <v>532</v>
      </c>
      <c r="C72" s="103" t="s">
        <v>555</v>
      </c>
      <c r="D72" s="48" t="s">
        <v>556</v>
      </c>
      <c r="E72" s="103" t="s">
        <v>233</v>
      </c>
      <c r="F72" s="49">
        <v>1504</v>
      </c>
    </row>
    <row r="73" spans="1:6" ht="15.75" x14ac:dyDescent="0.2">
      <c r="A73" s="50" t="s">
        <v>126</v>
      </c>
      <c r="B73" s="46" t="s">
        <v>557</v>
      </c>
      <c r="C73" s="103" t="s">
        <v>157</v>
      </c>
      <c r="D73" s="48" t="s">
        <v>558</v>
      </c>
      <c r="E73" s="103" t="s">
        <v>559</v>
      </c>
      <c r="F73" s="49">
        <v>521</v>
      </c>
    </row>
    <row r="74" spans="1:6" ht="15.75" x14ac:dyDescent="0.2">
      <c r="A74" s="50" t="s">
        <v>127</v>
      </c>
      <c r="B74" s="46" t="s">
        <v>560</v>
      </c>
      <c r="C74" s="103" t="s">
        <v>387</v>
      </c>
      <c r="D74" s="48" t="s">
        <v>144</v>
      </c>
      <c r="E74" s="103" t="s">
        <v>233</v>
      </c>
      <c r="F74" s="49">
        <v>1415</v>
      </c>
    </row>
    <row r="75" spans="1:6" ht="15.75" x14ac:dyDescent="0.2">
      <c r="A75" s="50" t="s">
        <v>128</v>
      </c>
      <c r="B75" s="46" t="s">
        <v>554</v>
      </c>
      <c r="C75" s="103" t="s">
        <v>561</v>
      </c>
      <c r="D75" s="48" t="s">
        <v>562</v>
      </c>
      <c r="E75" s="103" t="s">
        <v>376</v>
      </c>
      <c r="F75" s="49">
        <v>1618</v>
      </c>
    </row>
    <row r="76" spans="1:6" ht="15.75" x14ac:dyDescent="0.2">
      <c r="A76" s="50" t="s">
        <v>129</v>
      </c>
      <c r="B76" s="46" t="s">
        <v>244</v>
      </c>
      <c r="C76" s="103" t="s">
        <v>346</v>
      </c>
      <c r="D76" s="48" t="s">
        <v>305</v>
      </c>
      <c r="E76" s="103" t="s">
        <v>563</v>
      </c>
      <c r="F76" s="49">
        <v>2031</v>
      </c>
    </row>
    <row r="77" spans="1:6" ht="15.75" x14ac:dyDescent="0.2">
      <c r="A77" s="50" t="s">
        <v>130</v>
      </c>
      <c r="B77" s="46" t="s">
        <v>564</v>
      </c>
      <c r="C77" s="103" t="s">
        <v>433</v>
      </c>
      <c r="D77" s="48" t="s">
        <v>565</v>
      </c>
      <c r="E77" s="103" t="s">
        <v>233</v>
      </c>
      <c r="F77" s="49">
        <v>16828</v>
      </c>
    </row>
    <row r="78" spans="1:6" ht="15.75" x14ac:dyDescent="0.2">
      <c r="A78" s="50" t="s">
        <v>131</v>
      </c>
      <c r="B78" s="46" t="s">
        <v>566</v>
      </c>
      <c r="C78" s="103" t="s">
        <v>351</v>
      </c>
      <c r="D78" s="48" t="s">
        <v>567</v>
      </c>
      <c r="E78" s="103" t="s">
        <v>381</v>
      </c>
      <c r="F78" s="49">
        <v>10658</v>
      </c>
    </row>
    <row r="79" spans="1:6" ht="15.75" x14ac:dyDescent="0.2">
      <c r="A79" s="50" t="s">
        <v>132</v>
      </c>
      <c r="B79" s="46" t="s">
        <v>529</v>
      </c>
      <c r="C79" s="103" t="s">
        <v>296</v>
      </c>
      <c r="D79" s="48" t="s">
        <v>568</v>
      </c>
      <c r="E79" s="103" t="s">
        <v>452</v>
      </c>
      <c r="F79" s="49">
        <v>4338</v>
      </c>
    </row>
    <row r="80" spans="1:6" ht="15.75" x14ac:dyDescent="0.2">
      <c r="A80" s="50" t="s">
        <v>133</v>
      </c>
      <c r="B80" s="46" t="s">
        <v>378</v>
      </c>
      <c r="C80" s="103" t="s">
        <v>527</v>
      </c>
      <c r="D80" s="48" t="s">
        <v>263</v>
      </c>
      <c r="E80" s="103" t="s">
        <v>199</v>
      </c>
      <c r="F80" s="49">
        <v>1981</v>
      </c>
    </row>
    <row r="81" spans="1:6" ht="16.5" thickBot="1" x14ac:dyDescent="0.25">
      <c r="A81" s="52" t="s">
        <v>373</v>
      </c>
      <c r="B81" s="46" t="s">
        <v>385</v>
      </c>
      <c r="C81" s="103" t="s">
        <v>569</v>
      </c>
      <c r="D81" s="48" t="s">
        <v>396</v>
      </c>
      <c r="E81" s="103" t="s">
        <v>366</v>
      </c>
      <c r="F81" s="43">
        <v>40</v>
      </c>
    </row>
    <row r="82" spans="1:6" ht="16.5" thickBot="1" x14ac:dyDescent="0.25">
      <c r="A82" s="39" t="s">
        <v>11</v>
      </c>
      <c r="B82" s="59" t="s">
        <v>570</v>
      </c>
      <c r="C82" s="104" t="s">
        <v>390</v>
      </c>
      <c r="D82" s="61" t="s">
        <v>571</v>
      </c>
      <c r="E82" s="104" t="s">
        <v>572</v>
      </c>
      <c r="F82" s="43">
        <v>12819</v>
      </c>
    </row>
    <row r="83" spans="1:6" ht="15.75" x14ac:dyDescent="0.2">
      <c r="A83" s="58" t="s">
        <v>134</v>
      </c>
      <c r="B83" s="46" t="s">
        <v>573</v>
      </c>
      <c r="C83" s="103" t="s">
        <v>274</v>
      </c>
      <c r="D83" s="48" t="s">
        <v>574</v>
      </c>
      <c r="E83" s="103" t="s">
        <v>575</v>
      </c>
      <c r="F83" s="49">
        <v>3701</v>
      </c>
    </row>
    <row r="84" spans="1:6" ht="15.75" x14ac:dyDescent="0.2">
      <c r="A84" s="50" t="s">
        <v>135</v>
      </c>
      <c r="B84" s="46" t="s">
        <v>576</v>
      </c>
      <c r="C84" s="103" t="s">
        <v>338</v>
      </c>
      <c r="D84" s="48" t="s">
        <v>397</v>
      </c>
      <c r="E84" s="103" t="s">
        <v>188</v>
      </c>
      <c r="F84" s="49">
        <v>2852</v>
      </c>
    </row>
    <row r="85" spans="1:6" ht="15.75" x14ac:dyDescent="0.2">
      <c r="A85" s="50" t="s">
        <v>136</v>
      </c>
      <c r="B85" s="46" t="s">
        <v>577</v>
      </c>
      <c r="C85" s="103" t="s">
        <v>145</v>
      </c>
      <c r="D85" s="48" t="s">
        <v>495</v>
      </c>
      <c r="E85" s="103" t="s">
        <v>578</v>
      </c>
      <c r="F85" s="49">
        <v>2864</v>
      </c>
    </row>
    <row r="86" spans="1:6" ht="15.75" x14ac:dyDescent="0.2">
      <c r="A86" s="50" t="s">
        <v>137</v>
      </c>
      <c r="B86" s="46" t="s">
        <v>579</v>
      </c>
      <c r="C86" s="103" t="s">
        <v>580</v>
      </c>
      <c r="D86" s="48" t="s">
        <v>529</v>
      </c>
      <c r="E86" s="103" t="s">
        <v>547</v>
      </c>
      <c r="F86" s="49">
        <v>3400</v>
      </c>
    </row>
    <row r="87" spans="1:6" ht="16.5" thickBot="1" x14ac:dyDescent="0.25">
      <c r="A87" s="52" t="s">
        <v>386</v>
      </c>
      <c r="B87" s="46" t="s">
        <v>21</v>
      </c>
      <c r="C87" s="103" t="s">
        <v>387</v>
      </c>
      <c r="D87" s="48" t="s">
        <v>21</v>
      </c>
      <c r="E87" s="103" t="s">
        <v>21</v>
      </c>
      <c r="F87" s="49" t="s">
        <v>267</v>
      </c>
    </row>
    <row r="88" spans="1:6" ht="16.5" thickBot="1" x14ac:dyDescent="0.25">
      <c r="A88" s="39" t="s">
        <v>10</v>
      </c>
      <c r="B88" s="59" t="s">
        <v>581</v>
      </c>
      <c r="C88" s="104" t="s">
        <v>507</v>
      </c>
      <c r="D88" s="61" t="s">
        <v>189</v>
      </c>
      <c r="E88" s="104" t="s">
        <v>227</v>
      </c>
      <c r="F88" s="61">
        <v>9793</v>
      </c>
    </row>
    <row r="89" spans="1:6" ht="15.75" x14ac:dyDescent="0.2">
      <c r="A89" s="58" t="s">
        <v>10</v>
      </c>
      <c r="B89" s="46" t="s">
        <v>581</v>
      </c>
      <c r="C89" s="103" t="s">
        <v>433</v>
      </c>
      <c r="D89" s="48" t="s">
        <v>189</v>
      </c>
      <c r="E89" s="103" t="s">
        <v>227</v>
      </c>
      <c r="F89" s="49">
        <v>9792</v>
      </c>
    </row>
    <row r="90" spans="1:6" ht="16.5" thickBot="1" x14ac:dyDescent="0.25">
      <c r="A90" s="52" t="s">
        <v>9</v>
      </c>
      <c r="B90" s="46" t="s">
        <v>21</v>
      </c>
      <c r="C90" s="103" t="s">
        <v>21</v>
      </c>
      <c r="D90" s="48" t="s">
        <v>21</v>
      </c>
      <c r="E90" s="103" t="s">
        <v>21</v>
      </c>
      <c r="F90" s="43" t="s">
        <v>267</v>
      </c>
    </row>
    <row r="91" spans="1:6" ht="16.5" thickBot="1" x14ac:dyDescent="0.25">
      <c r="A91" s="39" t="s">
        <v>8</v>
      </c>
      <c r="B91" s="59" t="s">
        <v>582</v>
      </c>
      <c r="C91" s="104" t="s">
        <v>329</v>
      </c>
      <c r="D91" s="61" t="s">
        <v>583</v>
      </c>
      <c r="E91" s="104" t="s">
        <v>145</v>
      </c>
      <c r="F91" s="43">
        <v>5375</v>
      </c>
    </row>
    <row r="92" spans="1:6" ht="15.75" x14ac:dyDescent="0.2">
      <c r="A92" s="58" t="s">
        <v>138</v>
      </c>
      <c r="B92" s="46" t="s">
        <v>584</v>
      </c>
      <c r="C92" s="103" t="s">
        <v>525</v>
      </c>
      <c r="D92" s="48" t="s">
        <v>585</v>
      </c>
      <c r="E92" s="103" t="s">
        <v>514</v>
      </c>
      <c r="F92" s="49">
        <v>146</v>
      </c>
    </row>
    <row r="93" spans="1:6" ht="15.75" x14ac:dyDescent="0.2">
      <c r="A93" s="50" t="s">
        <v>139</v>
      </c>
      <c r="B93" s="46" t="s">
        <v>586</v>
      </c>
      <c r="C93" s="103" t="s">
        <v>587</v>
      </c>
      <c r="D93" s="48" t="s">
        <v>588</v>
      </c>
      <c r="E93" s="103" t="s">
        <v>472</v>
      </c>
      <c r="F93" s="49">
        <v>888</v>
      </c>
    </row>
    <row r="94" spans="1:6" ht="15.75" x14ac:dyDescent="0.2">
      <c r="A94" s="50" t="s">
        <v>140</v>
      </c>
      <c r="B94" s="46" t="s">
        <v>581</v>
      </c>
      <c r="C94" s="103" t="s">
        <v>468</v>
      </c>
      <c r="D94" s="48" t="s">
        <v>589</v>
      </c>
      <c r="E94" s="103" t="s">
        <v>523</v>
      </c>
      <c r="F94" s="49">
        <v>467</v>
      </c>
    </row>
    <row r="95" spans="1:6" ht="15.75" x14ac:dyDescent="0.2">
      <c r="A95" s="50" t="s">
        <v>141</v>
      </c>
      <c r="B95" s="46" t="s">
        <v>590</v>
      </c>
      <c r="C95" s="103" t="s">
        <v>591</v>
      </c>
      <c r="D95" s="48" t="s">
        <v>440</v>
      </c>
      <c r="E95" s="103" t="s">
        <v>427</v>
      </c>
      <c r="F95" s="49">
        <v>3176</v>
      </c>
    </row>
    <row r="96" spans="1:6" ht="15.75" x14ac:dyDescent="0.2">
      <c r="A96" s="50" t="s">
        <v>142</v>
      </c>
      <c r="B96" s="46" t="s">
        <v>592</v>
      </c>
      <c r="C96" s="103" t="s">
        <v>593</v>
      </c>
      <c r="D96" s="48" t="s">
        <v>475</v>
      </c>
      <c r="E96" s="103" t="s">
        <v>315</v>
      </c>
      <c r="F96" s="49">
        <v>222</v>
      </c>
    </row>
    <row r="97" spans="1:6" ht="15.75" x14ac:dyDescent="0.2">
      <c r="A97" s="50" t="s">
        <v>143</v>
      </c>
      <c r="B97" s="46" t="s">
        <v>594</v>
      </c>
      <c r="C97" s="103" t="s">
        <v>276</v>
      </c>
      <c r="D97" s="48" t="s">
        <v>595</v>
      </c>
      <c r="E97" s="103" t="s">
        <v>194</v>
      </c>
      <c r="F97" s="49">
        <v>258</v>
      </c>
    </row>
    <row r="98" spans="1:6" ht="16.5" thickBot="1" x14ac:dyDescent="0.25">
      <c r="A98" s="52" t="s">
        <v>409</v>
      </c>
      <c r="B98" s="46" t="s">
        <v>596</v>
      </c>
      <c r="C98" s="103" t="s">
        <v>362</v>
      </c>
      <c r="D98" s="48" t="s">
        <v>564</v>
      </c>
      <c r="E98" s="103" t="s">
        <v>418</v>
      </c>
      <c r="F98" s="43">
        <v>218</v>
      </c>
    </row>
    <row r="99" spans="1:6" ht="16.5" thickBot="1" x14ac:dyDescent="0.25">
      <c r="A99" s="39" t="s">
        <v>597</v>
      </c>
      <c r="B99" s="59" t="s">
        <v>412</v>
      </c>
      <c r="C99" s="104" t="s">
        <v>291</v>
      </c>
      <c r="D99" s="61" t="s">
        <v>413</v>
      </c>
      <c r="E99" s="104" t="s">
        <v>414</v>
      </c>
      <c r="F99" s="61">
        <v>52</v>
      </c>
    </row>
    <row r="100" spans="1:6" ht="15.75" thickBot="1" x14ac:dyDescent="0.25">
      <c r="A100" s="69" t="s">
        <v>6</v>
      </c>
      <c r="B100" s="46" t="s">
        <v>416</v>
      </c>
      <c r="C100" s="103" t="s">
        <v>416</v>
      </c>
      <c r="D100" s="48" t="s">
        <v>21</v>
      </c>
      <c r="E100" s="103" t="s">
        <v>230</v>
      </c>
      <c r="F100" s="105" t="s">
        <v>267</v>
      </c>
    </row>
    <row r="101" spans="1:6" ht="15.75" x14ac:dyDescent="0.2">
      <c r="A101" s="71" t="s">
        <v>5</v>
      </c>
      <c r="B101" s="106" t="s">
        <v>515</v>
      </c>
      <c r="C101" s="107" t="s">
        <v>351</v>
      </c>
      <c r="D101" s="65" t="s">
        <v>565</v>
      </c>
      <c r="E101" s="107" t="s">
        <v>452</v>
      </c>
      <c r="F101" s="65">
        <v>573342</v>
      </c>
    </row>
    <row r="102" spans="1:6" ht="30" customHeight="1" x14ac:dyDescent="0.2">
      <c r="A102" s="119" t="str">
        <f>IFERROR(INDEX(Footnotes!$D:$D,MATCH(Footnotes!$B$16,Footnotes!$B:$B,0)),"")</f>
        <v>Service districts are defined by the current address the participant resides in. ‘Other’ includes participants where the service district information is missing.</v>
      </c>
      <c r="B102" s="119"/>
      <c r="C102" s="119"/>
      <c r="D102" s="119"/>
      <c r="E102" s="119"/>
      <c r="F102" s="119"/>
    </row>
    <row r="103" spans="1:6" x14ac:dyDescent="0.2">
      <c r="A103" s="120" t="str">
        <f>IFERROR(INDEX(Footnotes!$D:$D,MATCH(Footnotes!$B$17,Footnotes!$B:$B,0)),"")</f>
        <v>Other Territories includes Norfolk Island, Christmas Island and the Cocos (Keeling) Islands.</v>
      </c>
      <c r="B103" s="120"/>
      <c r="C103" s="120"/>
      <c r="D103" s="120"/>
      <c r="E103" s="120"/>
      <c r="F103" s="120"/>
    </row>
    <row r="104" spans="1:6" ht="45" customHeight="1" x14ac:dyDescent="0.2">
      <c r="A104" s="120" t="str">
        <f>IFERROR(INDEX(Footnotes!$D:$D,MATCH(Footnotes!$B$18,Footnotes!$B:$B,0)),"")</f>
        <v>Average annualised committed supports are derived from total annualised committed supports in the current plans of active participants at 31 December 2022. Average payments are derived from total payments paid over the 12 months to 31 December 2022, divided by the average number of active participants between the start and end of the 12 months. They have been rounded to the nearest hundred dollars. Figures are not shown if there is insufficient data in the group.</v>
      </c>
      <c r="B104" s="120"/>
      <c r="C104" s="120"/>
      <c r="D104" s="120"/>
      <c r="E104" s="120"/>
      <c r="F104" s="120"/>
    </row>
    <row r="105" spans="1:6" x14ac:dyDescent="0.2">
      <c r="A105" s="117" t="s">
        <v>55</v>
      </c>
      <c r="B105" s="117"/>
      <c r="C105" s="117"/>
      <c r="D105" s="117"/>
      <c r="E105" s="117"/>
      <c r="F105" s="117"/>
    </row>
  </sheetData>
  <mergeCells count="5">
    <mergeCell ref="A102:F102"/>
    <mergeCell ref="A103:F103"/>
    <mergeCell ref="A104:F104"/>
    <mergeCell ref="A1:F1"/>
    <mergeCell ref="A105:F105"/>
  </mergeCells>
  <conditionalFormatting sqref="A102:A104">
    <cfRule type="containsErrors" dxfId="63" priority="1">
      <formula>ISERROR(A102)</formula>
    </cfRule>
  </conditionalFormatting>
  <hyperlinks>
    <hyperlink ref="A105" location="TableOfContents!A1" display="Back to Table of Contents" xr:uid="{340E2D82-FCD2-4375-834B-C0E6363586D2}"/>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105"/>
  <sheetViews>
    <sheetView zoomScaleNormal="100" workbookViewId="0">
      <selection sqref="A1:F1"/>
    </sheetView>
  </sheetViews>
  <sheetFormatPr defaultColWidth="0" defaultRowHeight="15" zeroHeight="1" x14ac:dyDescent="0.2"/>
  <cols>
    <col min="1" max="1" width="37.140625" style="23" bestFit="1" customWidth="1"/>
    <col min="2" max="2" width="43.85546875" style="23" bestFit="1" customWidth="1"/>
    <col min="3" max="3" width="43.140625" style="23" bestFit="1" customWidth="1"/>
    <col min="4" max="4" width="20.42578125" style="23" bestFit="1" customWidth="1"/>
    <col min="5" max="5" width="19.5703125" style="23" bestFit="1" customWidth="1"/>
    <col min="6" max="6" width="37.42578125" style="23" bestFit="1" customWidth="1"/>
    <col min="7" max="16384" width="9.140625" style="23" hidden="1"/>
  </cols>
  <sheetData>
    <row r="1" spans="1:6" ht="32.25" customHeight="1" x14ac:dyDescent="0.2">
      <c r="A1" s="121" t="str">
        <f>n_t003h</f>
        <v>Table O.3 Average annualised committed supports, median annualised committed supports, average payments, median payments and active participants not in SIL by service district as at 31 December 2022</v>
      </c>
      <c r="B1" s="121"/>
      <c r="C1" s="121"/>
      <c r="D1" s="121"/>
      <c r="E1" s="121"/>
      <c r="F1" s="121"/>
    </row>
    <row r="2" spans="1:6" s="111" customFormat="1" ht="16.5" thickBot="1" x14ac:dyDescent="0.25">
      <c r="A2" s="100" t="s">
        <v>17</v>
      </c>
      <c r="B2" s="108" t="s">
        <v>22</v>
      </c>
      <c r="C2" s="109" t="s">
        <v>23</v>
      </c>
      <c r="D2" s="108" t="s">
        <v>24</v>
      </c>
      <c r="E2" s="109" t="s">
        <v>25</v>
      </c>
      <c r="F2" s="110" t="s">
        <v>16</v>
      </c>
    </row>
    <row r="3" spans="1:6" ht="16.5" thickBot="1" x14ac:dyDescent="0.25">
      <c r="A3" s="39" t="s">
        <v>64</v>
      </c>
      <c r="B3" s="41" t="s">
        <v>144</v>
      </c>
      <c r="C3" s="101" t="s">
        <v>145</v>
      </c>
      <c r="D3" s="43" t="s">
        <v>146</v>
      </c>
      <c r="E3" s="101" t="s">
        <v>147</v>
      </c>
      <c r="F3" s="43">
        <v>161935</v>
      </c>
    </row>
    <row r="4" spans="1:6" ht="15.75" x14ac:dyDescent="0.2">
      <c r="A4" s="102" t="s">
        <v>65</v>
      </c>
      <c r="B4" s="46" t="s">
        <v>148</v>
      </c>
      <c r="C4" s="103" t="s">
        <v>149</v>
      </c>
      <c r="D4" s="48" t="s">
        <v>150</v>
      </c>
      <c r="E4" s="103" t="s">
        <v>151</v>
      </c>
      <c r="F4" s="49">
        <v>27051</v>
      </c>
    </row>
    <row r="5" spans="1:6" ht="15.75" x14ac:dyDescent="0.2">
      <c r="A5" s="50" t="s">
        <v>66</v>
      </c>
      <c r="B5" s="46" t="s">
        <v>152</v>
      </c>
      <c r="C5" s="103" t="s">
        <v>153</v>
      </c>
      <c r="D5" s="48" t="s">
        <v>154</v>
      </c>
      <c r="E5" s="103" t="s">
        <v>155</v>
      </c>
      <c r="F5" s="49">
        <v>9211</v>
      </c>
    </row>
    <row r="6" spans="1:6" ht="15.75" x14ac:dyDescent="0.2">
      <c r="A6" s="50" t="s">
        <v>67</v>
      </c>
      <c r="B6" s="46" t="s">
        <v>156</v>
      </c>
      <c r="C6" s="103" t="s">
        <v>157</v>
      </c>
      <c r="D6" s="48" t="s">
        <v>158</v>
      </c>
      <c r="E6" s="103" t="s">
        <v>159</v>
      </c>
      <c r="F6" s="49">
        <v>793</v>
      </c>
    </row>
    <row r="7" spans="1:6" ht="15.75" x14ac:dyDescent="0.2">
      <c r="A7" s="50" t="s">
        <v>68</v>
      </c>
      <c r="B7" s="46" t="s">
        <v>160</v>
      </c>
      <c r="C7" s="103" t="s">
        <v>161</v>
      </c>
      <c r="D7" s="48" t="s">
        <v>162</v>
      </c>
      <c r="E7" s="103" t="s">
        <v>163</v>
      </c>
      <c r="F7" s="49">
        <v>9382</v>
      </c>
    </row>
    <row r="8" spans="1:6" ht="15.75" x14ac:dyDescent="0.2">
      <c r="A8" s="50" t="s">
        <v>69</v>
      </c>
      <c r="B8" s="46" t="s">
        <v>164</v>
      </c>
      <c r="C8" s="103" t="s">
        <v>165</v>
      </c>
      <c r="D8" s="48" t="s">
        <v>166</v>
      </c>
      <c r="E8" s="103" t="s">
        <v>167</v>
      </c>
      <c r="F8" s="49">
        <v>6841</v>
      </c>
    </row>
    <row r="9" spans="1:6" ht="15.75" x14ac:dyDescent="0.2">
      <c r="A9" s="50" t="s">
        <v>70</v>
      </c>
      <c r="B9" s="46" t="s">
        <v>168</v>
      </c>
      <c r="C9" s="103" t="s">
        <v>169</v>
      </c>
      <c r="D9" s="48" t="s">
        <v>170</v>
      </c>
      <c r="E9" s="103" t="s">
        <v>171</v>
      </c>
      <c r="F9" s="49">
        <v>7127</v>
      </c>
    </row>
    <row r="10" spans="1:6" ht="15.75" x14ac:dyDescent="0.2">
      <c r="A10" s="50" t="s">
        <v>71</v>
      </c>
      <c r="B10" s="46" t="s">
        <v>172</v>
      </c>
      <c r="C10" s="103" t="s">
        <v>153</v>
      </c>
      <c r="D10" s="48" t="s">
        <v>173</v>
      </c>
      <c r="E10" s="103" t="s">
        <v>171</v>
      </c>
      <c r="F10" s="49">
        <v>9446</v>
      </c>
    </row>
    <row r="11" spans="1:6" ht="15.75" x14ac:dyDescent="0.2">
      <c r="A11" s="50" t="s">
        <v>72</v>
      </c>
      <c r="B11" s="46" t="s">
        <v>160</v>
      </c>
      <c r="C11" s="103" t="s">
        <v>174</v>
      </c>
      <c r="D11" s="48" t="s">
        <v>175</v>
      </c>
      <c r="E11" s="103" t="s">
        <v>176</v>
      </c>
      <c r="F11" s="49">
        <v>10662</v>
      </c>
    </row>
    <row r="12" spans="1:6" ht="15.75" x14ac:dyDescent="0.2">
      <c r="A12" s="50" t="s">
        <v>73</v>
      </c>
      <c r="B12" s="46" t="s">
        <v>177</v>
      </c>
      <c r="C12" s="103" t="s">
        <v>178</v>
      </c>
      <c r="D12" s="48" t="s">
        <v>179</v>
      </c>
      <c r="E12" s="103" t="s">
        <v>180</v>
      </c>
      <c r="F12" s="49">
        <v>7805</v>
      </c>
    </row>
    <row r="13" spans="1:6" ht="15.75" x14ac:dyDescent="0.2">
      <c r="A13" s="50" t="s">
        <v>74</v>
      </c>
      <c r="B13" s="46" t="s">
        <v>181</v>
      </c>
      <c r="C13" s="103" t="s">
        <v>182</v>
      </c>
      <c r="D13" s="48" t="s">
        <v>183</v>
      </c>
      <c r="E13" s="103" t="s">
        <v>184</v>
      </c>
      <c r="F13" s="49">
        <v>10929</v>
      </c>
    </row>
    <row r="14" spans="1:6" ht="15.75" x14ac:dyDescent="0.2">
      <c r="A14" s="50" t="s">
        <v>75</v>
      </c>
      <c r="B14" s="46" t="s">
        <v>185</v>
      </c>
      <c r="C14" s="103" t="s">
        <v>186</v>
      </c>
      <c r="D14" s="48" t="s">
        <v>187</v>
      </c>
      <c r="E14" s="103" t="s">
        <v>188</v>
      </c>
      <c r="F14" s="49">
        <v>25350</v>
      </c>
    </row>
    <row r="15" spans="1:6" ht="15.75" x14ac:dyDescent="0.2">
      <c r="A15" s="50" t="s">
        <v>76</v>
      </c>
      <c r="B15" s="46" t="s">
        <v>189</v>
      </c>
      <c r="C15" s="103" t="s">
        <v>190</v>
      </c>
      <c r="D15" s="48" t="s">
        <v>191</v>
      </c>
      <c r="E15" s="103" t="s">
        <v>192</v>
      </c>
      <c r="F15" s="49">
        <v>4491</v>
      </c>
    </row>
    <row r="16" spans="1:6" ht="15.75" x14ac:dyDescent="0.2">
      <c r="A16" s="50" t="s">
        <v>77</v>
      </c>
      <c r="B16" s="46" t="s">
        <v>193</v>
      </c>
      <c r="C16" s="103" t="s">
        <v>194</v>
      </c>
      <c r="D16" s="48" t="s">
        <v>195</v>
      </c>
      <c r="E16" s="103" t="s">
        <v>153</v>
      </c>
      <c r="F16" s="49">
        <v>6515</v>
      </c>
    </row>
    <row r="17" spans="1:6" ht="15.75" x14ac:dyDescent="0.2">
      <c r="A17" s="50" t="s">
        <v>78</v>
      </c>
      <c r="B17" s="46" t="s">
        <v>196</v>
      </c>
      <c r="C17" s="103" t="s">
        <v>197</v>
      </c>
      <c r="D17" s="48" t="s">
        <v>198</v>
      </c>
      <c r="E17" s="103" t="s">
        <v>199</v>
      </c>
      <c r="F17" s="49">
        <v>6804</v>
      </c>
    </row>
    <row r="18" spans="1:6" ht="15.75" x14ac:dyDescent="0.2">
      <c r="A18" s="50" t="s">
        <v>79</v>
      </c>
      <c r="B18" s="46" t="s">
        <v>200</v>
      </c>
      <c r="C18" s="103" t="s">
        <v>153</v>
      </c>
      <c r="D18" s="48" t="s">
        <v>201</v>
      </c>
      <c r="E18" s="103" t="s">
        <v>202</v>
      </c>
      <c r="F18" s="49">
        <v>19500</v>
      </c>
    </row>
    <row r="19" spans="1:6" ht="16.5" thickBot="1" x14ac:dyDescent="0.25">
      <c r="A19" s="52" t="s">
        <v>203</v>
      </c>
      <c r="B19" s="46" t="s">
        <v>204</v>
      </c>
      <c r="C19" s="103" t="s">
        <v>205</v>
      </c>
      <c r="D19" s="48" t="s">
        <v>161</v>
      </c>
      <c r="E19" s="103" t="s">
        <v>206</v>
      </c>
      <c r="F19" s="43">
        <v>28</v>
      </c>
    </row>
    <row r="20" spans="1:6" ht="16.5" thickBot="1" x14ac:dyDescent="0.25">
      <c r="A20" s="39" t="s">
        <v>15</v>
      </c>
      <c r="B20" s="59" t="s">
        <v>207</v>
      </c>
      <c r="C20" s="104" t="s">
        <v>208</v>
      </c>
      <c r="D20" s="61" t="s">
        <v>209</v>
      </c>
      <c r="E20" s="104" t="s">
        <v>210</v>
      </c>
      <c r="F20" s="43">
        <v>146973</v>
      </c>
    </row>
    <row r="21" spans="1:6" ht="15.75" x14ac:dyDescent="0.2">
      <c r="A21" s="58" t="s">
        <v>80</v>
      </c>
      <c r="B21" s="46" t="s">
        <v>144</v>
      </c>
      <c r="C21" s="103" t="s">
        <v>211</v>
      </c>
      <c r="D21" s="48" t="s">
        <v>157</v>
      </c>
      <c r="E21" s="103" t="s">
        <v>212</v>
      </c>
      <c r="F21" s="49">
        <v>10140</v>
      </c>
    </row>
    <row r="22" spans="1:6" ht="15.75" x14ac:dyDescent="0.2">
      <c r="A22" s="50" t="s">
        <v>81</v>
      </c>
      <c r="B22" s="46" t="s">
        <v>213</v>
      </c>
      <c r="C22" s="103" t="s">
        <v>214</v>
      </c>
      <c r="D22" s="48" t="s">
        <v>215</v>
      </c>
      <c r="E22" s="103" t="s">
        <v>216</v>
      </c>
      <c r="F22" s="49">
        <v>5744</v>
      </c>
    </row>
    <row r="23" spans="1:6" ht="15.75" x14ac:dyDescent="0.2">
      <c r="A23" s="50" t="s">
        <v>82</v>
      </c>
      <c r="B23" s="46" t="s">
        <v>217</v>
      </c>
      <c r="C23" s="103" t="s">
        <v>218</v>
      </c>
      <c r="D23" s="48" t="s">
        <v>219</v>
      </c>
      <c r="E23" s="103" t="s">
        <v>220</v>
      </c>
      <c r="F23" s="49">
        <v>7764</v>
      </c>
    </row>
    <row r="24" spans="1:6" ht="15.75" x14ac:dyDescent="0.2">
      <c r="A24" s="50" t="s">
        <v>83</v>
      </c>
      <c r="B24" s="46" t="s">
        <v>221</v>
      </c>
      <c r="C24" s="103" t="s">
        <v>222</v>
      </c>
      <c r="D24" s="48" t="s">
        <v>223</v>
      </c>
      <c r="E24" s="103" t="s">
        <v>210</v>
      </c>
      <c r="F24" s="49">
        <v>13741</v>
      </c>
    </row>
    <row r="25" spans="1:6" ht="15.75" x14ac:dyDescent="0.2">
      <c r="A25" s="50" t="s">
        <v>84</v>
      </c>
      <c r="B25" s="46" t="s">
        <v>224</v>
      </c>
      <c r="C25" s="103" t="s">
        <v>225</v>
      </c>
      <c r="D25" s="48" t="s">
        <v>226</v>
      </c>
      <c r="E25" s="103" t="s">
        <v>227</v>
      </c>
      <c r="F25" s="49">
        <v>5652</v>
      </c>
    </row>
    <row r="26" spans="1:6" ht="15.75" x14ac:dyDescent="0.2">
      <c r="A26" s="50" t="s">
        <v>85</v>
      </c>
      <c r="B26" s="46" t="s">
        <v>172</v>
      </c>
      <c r="C26" s="103" t="s">
        <v>228</v>
      </c>
      <c r="D26" s="48" t="s">
        <v>229</v>
      </c>
      <c r="E26" s="103" t="s">
        <v>230</v>
      </c>
      <c r="F26" s="49">
        <v>3715</v>
      </c>
    </row>
    <row r="27" spans="1:6" ht="15.75" x14ac:dyDescent="0.2">
      <c r="A27" s="50" t="s">
        <v>86</v>
      </c>
      <c r="B27" s="46" t="s">
        <v>152</v>
      </c>
      <c r="C27" s="103" t="s">
        <v>231</v>
      </c>
      <c r="D27" s="48" t="s">
        <v>232</v>
      </c>
      <c r="E27" s="103" t="s">
        <v>233</v>
      </c>
      <c r="F27" s="49">
        <v>3908</v>
      </c>
    </row>
    <row r="28" spans="1:6" ht="15.75" x14ac:dyDescent="0.2">
      <c r="A28" s="50" t="s">
        <v>87</v>
      </c>
      <c r="B28" s="46" t="s">
        <v>234</v>
      </c>
      <c r="C28" s="103" t="s">
        <v>235</v>
      </c>
      <c r="D28" s="48" t="s">
        <v>236</v>
      </c>
      <c r="E28" s="103" t="s">
        <v>237</v>
      </c>
      <c r="F28" s="49">
        <v>10086</v>
      </c>
    </row>
    <row r="29" spans="1:6" ht="15.75" x14ac:dyDescent="0.2">
      <c r="A29" s="50" t="s">
        <v>88</v>
      </c>
      <c r="B29" s="46" t="s">
        <v>238</v>
      </c>
      <c r="C29" s="103" t="s">
        <v>239</v>
      </c>
      <c r="D29" s="48" t="s">
        <v>194</v>
      </c>
      <c r="E29" s="103" t="s">
        <v>240</v>
      </c>
      <c r="F29" s="49">
        <v>10346</v>
      </c>
    </row>
    <row r="30" spans="1:6" ht="15.75" x14ac:dyDescent="0.2">
      <c r="A30" s="50" t="s">
        <v>89</v>
      </c>
      <c r="B30" s="46" t="s">
        <v>200</v>
      </c>
      <c r="C30" s="103" t="s">
        <v>241</v>
      </c>
      <c r="D30" s="48" t="s">
        <v>242</v>
      </c>
      <c r="E30" s="103" t="s">
        <v>243</v>
      </c>
      <c r="F30" s="49">
        <v>10515</v>
      </c>
    </row>
    <row r="31" spans="1:6" ht="15.75" x14ac:dyDescent="0.2">
      <c r="A31" s="50" t="s">
        <v>90</v>
      </c>
      <c r="B31" s="46" t="s">
        <v>244</v>
      </c>
      <c r="C31" s="103" t="s">
        <v>154</v>
      </c>
      <c r="D31" s="48" t="s">
        <v>179</v>
      </c>
      <c r="E31" s="103" t="s">
        <v>245</v>
      </c>
      <c r="F31" s="49">
        <v>17618</v>
      </c>
    </row>
    <row r="32" spans="1:6" ht="15.75" x14ac:dyDescent="0.2">
      <c r="A32" s="50" t="s">
        <v>91</v>
      </c>
      <c r="B32" s="46" t="s">
        <v>207</v>
      </c>
      <c r="C32" s="103" t="s">
        <v>246</v>
      </c>
      <c r="D32" s="48" t="s">
        <v>247</v>
      </c>
      <c r="E32" s="103" t="s">
        <v>151</v>
      </c>
      <c r="F32" s="49">
        <v>14053</v>
      </c>
    </row>
    <row r="33" spans="1:6" ht="15.75" x14ac:dyDescent="0.2">
      <c r="A33" s="50" t="s">
        <v>92</v>
      </c>
      <c r="B33" s="46" t="s">
        <v>248</v>
      </c>
      <c r="C33" s="103" t="s">
        <v>249</v>
      </c>
      <c r="D33" s="48" t="s">
        <v>250</v>
      </c>
      <c r="E33" s="103" t="s">
        <v>199</v>
      </c>
      <c r="F33" s="49">
        <v>9915</v>
      </c>
    </row>
    <row r="34" spans="1:6" ht="15.75" x14ac:dyDescent="0.2">
      <c r="A34" s="50" t="s">
        <v>93</v>
      </c>
      <c r="B34" s="46" t="s">
        <v>251</v>
      </c>
      <c r="C34" s="103" t="s">
        <v>252</v>
      </c>
      <c r="D34" s="48" t="s">
        <v>253</v>
      </c>
      <c r="E34" s="103" t="s">
        <v>254</v>
      </c>
      <c r="F34" s="49">
        <v>14385</v>
      </c>
    </row>
    <row r="35" spans="1:6" ht="15.75" x14ac:dyDescent="0.2">
      <c r="A35" s="50" t="s">
        <v>94</v>
      </c>
      <c r="B35" s="46" t="s">
        <v>255</v>
      </c>
      <c r="C35" s="103" t="s">
        <v>256</v>
      </c>
      <c r="D35" s="48" t="s">
        <v>257</v>
      </c>
      <c r="E35" s="103" t="s">
        <v>258</v>
      </c>
      <c r="F35" s="49">
        <v>4367</v>
      </c>
    </row>
    <row r="36" spans="1:6" ht="15.75" x14ac:dyDescent="0.2">
      <c r="A36" s="50" t="s">
        <v>95</v>
      </c>
      <c r="B36" s="46" t="s">
        <v>259</v>
      </c>
      <c r="C36" s="103" t="s">
        <v>222</v>
      </c>
      <c r="D36" s="48" t="s">
        <v>260</v>
      </c>
      <c r="E36" s="103" t="s">
        <v>261</v>
      </c>
      <c r="F36" s="49">
        <v>2548</v>
      </c>
    </row>
    <row r="37" spans="1:6" ht="15.75" x14ac:dyDescent="0.2">
      <c r="A37" s="50" t="s">
        <v>96</v>
      </c>
      <c r="B37" s="46" t="s">
        <v>181</v>
      </c>
      <c r="C37" s="103" t="s">
        <v>262</v>
      </c>
      <c r="D37" s="48" t="s">
        <v>263</v>
      </c>
      <c r="E37" s="103" t="s">
        <v>202</v>
      </c>
      <c r="F37" s="49">
        <v>2466</v>
      </c>
    </row>
    <row r="38" spans="1:6" ht="16.5" thickBot="1" x14ac:dyDescent="0.25">
      <c r="A38" s="52" t="s">
        <v>264</v>
      </c>
      <c r="B38" s="46" t="s">
        <v>21</v>
      </c>
      <c r="C38" s="103" t="s">
        <v>265</v>
      </c>
      <c r="D38" s="48" t="s">
        <v>21</v>
      </c>
      <c r="E38" s="103" t="s">
        <v>266</v>
      </c>
      <c r="F38" s="43" t="s">
        <v>267</v>
      </c>
    </row>
    <row r="39" spans="1:6" ht="16.5" thickBot="1" x14ac:dyDescent="0.25">
      <c r="A39" s="39" t="s">
        <v>14</v>
      </c>
      <c r="B39" s="59" t="s">
        <v>268</v>
      </c>
      <c r="C39" s="104" t="s">
        <v>169</v>
      </c>
      <c r="D39" s="61" t="s">
        <v>269</v>
      </c>
      <c r="E39" s="104" t="s">
        <v>171</v>
      </c>
      <c r="F39" s="43">
        <v>114984</v>
      </c>
    </row>
    <row r="40" spans="1:6" ht="15.75" x14ac:dyDescent="0.2">
      <c r="A40" s="58" t="s">
        <v>97</v>
      </c>
      <c r="B40" s="46" t="s">
        <v>270</v>
      </c>
      <c r="C40" s="103" t="s">
        <v>197</v>
      </c>
      <c r="D40" s="48" t="s">
        <v>253</v>
      </c>
      <c r="E40" s="103" t="s">
        <v>199</v>
      </c>
      <c r="F40" s="65">
        <v>3294</v>
      </c>
    </row>
    <row r="41" spans="1:6" ht="15.75" x14ac:dyDescent="0.2">
      <c r="A41" s="50" t="s">
        <v>98</v>
      </c>
      <c r="B41" s="46" t="s">
        <v>271</v>
      </c>
      <c r="C41" s="103" t="s">
        <v>272</v>
      </c>
      <c r="D41" s="48" t="s">
        <v>266</v>
      </c>
      <c r="E41" s="103" t="s">
        <v>159</v>
      </c>
      <c r="F41" s="49">
        <v>9224</v>
      </c>
    </row>
    <row r="42" spans="1:6" ht="15.75" x14ac:dyDescent="0.2">
      <c r="A42" s="50" t="s">
        <v>99</v>
      </c>
      <c r="B42" s="46" t="s">
        <v>273</v>
      </c>
      <c r="C42" s="103" t="s">
        <v>218</v>
      </c>
      <c r="D42" s="48" t="s">
        <v>274</v>
      </c>
      <c r="E42" s="103" t="s">
        <v>275</v>
      </c>
      <c r="F42" s="49">
        <v>3751</v>
      </c>
    </row>
    <row r="43" spans="1:6" ht="15.75" x14ac:dyDescent="0.2">
      <c r="A43" s="50" t="s">
        <v>100</v>
      </c>
      <c r="B43" s="46" t="s">
        <v>276</v>
      </c>
      <c r="C43" s="103" t="s">
        <v>182</v>
      </c>
      <c r="D43" s="48" t="s">
        <v>253</v>
      </c>
      <c r="E43" s="103" t="s">
        <v>277</v>
      </c>
      <c r="F43" s="49">
        <v>7032</v>
      </c>
    </row>
    <row r="44" spans="1:6" ht="15.75" x14ac:dyDescent="0.2">
      <c r="A44" s="50" t="s">
        <v>101</v>
      </c>
      <c r="B44" s="46" t="s">
        <v>278</v>
      </c>
      <c r="C44" s="103" t="s">
        <v>279</v>
      </c>
      <c r="D44" s="48" t="s">
        <v>280</v>
      </c>
      <c r="E44" s="103" t="s">
        <v>216</v>
      </c>
      <c r="F44" s="49">
        <v>6709</v>
      </c>
    </row>
    <row r="45" spans="1:6" ht="15.75" x14ac:dyDescent="0.2">
      <c r="A45" s="50" t="s">
        <v>102</v>
      </c>
      <c r="B45" s="46" t="s">
        <v>281</v>
      </c>
      <c r="C45" s="103" t="s">
        <v>282</v>
      </c>
      <c r="D45" s="48" t="s">
        <v>178</v>
      </c>
      <c r="E45" s="103" t="s">
        <v>283</v>
      </c>
      <c r="F45" s="49">
        <v>6505</v>
      </c>
    </row>
    <row r="46" spans="1:6" ht="15.75" x14ac:dyDescent="0.2">
      <c r="A46" s="50" t="s">
        <v>103</v>
      </c>
      <c r="B46" s="46" t="s">
        <v>284</v>
      </c>
      <c r="C46" s="103" t="s">
        <v>285</v>
      </c>
      <c r="D46" s="48" t="s">
        <v>286</v>
      </c>
      <c r="E46" s="103" t="s">
        <v>159</v>
      </c>
      <c r="F46" s="49">
        <v>12515</v>
      </c>
    </row>
    <row r="47" spans="1:6" ht="15.75" x14ac:dyDescent="0.2">
      <c r="A47" s="50" t="s">
        <v>104</v>
      </c>
      <c r="B47" s="46" t="s">
        <v>287</v>
      </c>
      <c r="C47" s="103" t="s">
        <v>288</v>
      </c>
      <c r="D47" s="48" t="s">
        <v>289</v>
      </c>
      <c r="E47" s="103" t="s">
        <v>290</v>
      </c>
      <c r="F47" s="49">
        <v>21116</v>
      </c>
    </row>
    <row r="48" spans="1:6" ht="15.75" x14ac:dyDescent="0.2">
      <c r="A48" s="50" t="s">
        <v>105</v>
      </c>
      <c r="B48" s="46" t="s">
        <v>291</v>
      </c>
      <c r="C48" s="103" t="s">
        <v>292</v>
      </c>
      <c r="D48" s="48" t="s">
        <v>293</v>
      </c>
      <c r="E48" s="103" t="s">
        <v>294</v>
      </c>
      <c r="F48" s="49">
        <v>5715</v>
      </c>
    </row>
    <row r="49" spans="1:6" ht="15.75" x14ac:dyDescent="0.2">
      <c r="A49" s="50" t="s">
        <v>106</v>
      </c>
      <c r="B49" s="46" t="s">
        <v>295</v>
      </c>
      <c r="C49" s="103" t="s">
        <v>296</v>
      </c>
      <c r="D49" s="48" t="s">
        <v>297</v>
      </c>
      <c r="E49" s="103" t="s">
        <v>290</v>
      </c>
      <c r="F49" s="49">
        <v>4604</v>
      </c>
    </row>
    <row r="50" spans="1:6" ht="15.75" x14ac:dyDescent="0.2">
      <c r="A50" s="50" t="s">
        <v>107</v>
      </c>
      <c r="B50" s="46" t="s">
        <v>278</v>
      </c>
      <c r="C50" s="103" t="s">
        <v>256</v>
      </c>
      <c r="D50" s="48" t="s">
        <v>298</v>
      </c>
      <c r="E50" s="103" t="s">
        <v>151</v>
      </c>
      <c r="F50" s="49">
        <v>11942</v>
      </c>
    </row>
    <row r="51" spans="1:6" ht="15.75" x14ac:dyDescent="0.2">
      <c r="A51" s="50" t="s">
        <v>108</v>
      </c>
      <c r="B51" s="46" t="s">
        <v>299</v>
      </c>
      <c r="C51" s="103" t="s">
        <v>300</v>
      </c>
      <c r="D51" s="48" t="s">
        <v>301</v>
      </c>
      <c r="E51" s="103" t="s">
        <v>302</v>
      </c>
      <c r="F51" s="49">
        <v>12478</v>
      </c>
    </row>
    <row r="52" spans="1:6" ht="15.75" x14ac:dyDescent="0.2">
      <c r="A52" s="50" t="s">
        <v>109</v>
      </c>
      <c r="B52" s="46" t="s">
        <v>303</v>
      </c>
      <c r="C52" s="103" t="s">
        <v>304</v>
      </c>
      <c r="D52" s="48" t="s">
        <v>305</v>
      </c>
      <c r="E52" s="103" t="s">
        <v>147</v>
      </c>
      <c r="F52" s="49">
        <v>10086</v>
      </c>
    </row>
    <row r="53" spans="1:6" ht="16.5" thickBot="1" x14ac:dyDescent="0.25">
      <c r="A53" s="52" t="s">
        <v>306</v>
      </c>
      <c r="B53" s="46" t="s">
        <v>21</v>
      </c>
      <c r="C53" s="103" t="s">
        <v>21</v>
      </c>
      <c r="D53" s="48" t="s">
        <v>21</v>
      </c>
      <c r="E53" s="103" t="s">
        <v>21</v>
      </c>
      <c r="F53" s="43">
        <v>13</v>
      </c>
    </row>
    <row r="54" spans="1:6" ht="16.5" thickBot="1" x14ac:dyDescent="0.25">
      <c r="A54" s="39" t="s">
        <v>13</v>
      </c>
      <c r="B54" s="59" t="s">
        <v>307</v>
      </c>
      <c r="C54" s="104" t="s">
        <v>219</v>
      </c>
      <c r="D54" s="61" t="s">
        <v>308</v>
      </c>
      <c r="E54" s="104" t="s">
        <v>309</v>
      </c>
      <c r="F54" s="61">
        <v>46851</v>
      </c>
    </row>
    <row r="55" spans="1:6" ht="15.75" x14ac:dyDescent="0.2">
      <c r="A55" s="58" t="s">
        <v>110</v>
      </c>
      <c r="B55" s="46" t="s">
        <v>164</v>
      </c>
      <c r="C55" s="103" t="s">
        <v>310</v>
      </c>
      <c r="D55" s="48" t="s">
        <v>311</v>
      </c>
      <c r="E55" s="103" t="s">
        <v>312</v>
      </c>
      <c r="F55" s="65">
        <v>6956</v>
      </c>
    </row>
    <row r="56" spans="1:6" ht="15.75" x14ac:dyDescent="0.2">
      <c r="A56" s="50" t="s">
        <v>111</v>
      </c>
      <c r="B56" s="46" t="s">
        <v>313</v>
      </c>
      <c r="C56" s="103" t="s">
        <v>314</v>
      </c>
      <c r="D56" s="48" t="s">
        <v>296</v>
      </c>
      <c r="E56" s="103" t="s">
        <v>261</v>
      </c>
      <c r="F56" s="49">
        <v>1143</v>
      </c>
    </row>
    <row r="57" spans="1:6" ht="15.75" x14ac:dyDescent="0.2">
      <c r="A57" s="50" t="s">
        <v>112</v>
      </c>
      <c r="B57" s="46" t="s">
        <v>265</v>
      </c>
      <c r="C57" s="103" t="s">
        <v>315</v>
      </c>
      <c r="D57" s="48" t="s">
        <v>316</v>
      </c>
      <c r="E57" s="103" t="s">
        <v>317</v>
      </c>
      <c r="F57" s="49">
        <v>7452</v>
      </c>
    </row>
    <row r="58" spans="1:6" ht="15.75" x14ac:dyDescent="0.2">
      <c r="A58" s="50" t="s">
        <v>113</v>
      </c>
      <c r="B58" s="46" t="s">
        <v>318</v>
      </c>
      <c r="C58" s="103" t="s">
        <v>319</v>
      </c>
      <c r="D58" s="48" t="s">
        <v>320</v>
      </c>
      <c r="E58" s="103" t="s">
        <v>212</v>
      </c>
      <c r="F58" s="49">
        <v>5932</v>
      </c>
    </row>
    <row r="59" spans="1:6" ht="15.75" x14ac:dyDescent="0.2">
      <c r="A59" s="50" t="s">
        <v>114</v>
      </c>
      <c r="B59" s="46" t="s">
        <v>321</v>
      </c>
      <c r="C59" s="103" t="s">
        <v>296</v>
      </c>
      <c r="D59" s="48" t="s">
        <v>226</v>
      </c>
      <c r="E59" s="103" t="s">
        <v>322</v>
      </c>
      <c r="F59" s="49">
        <v>3939</v>
      </c>
    </row>
    <row r="60" spans="1:6" ht="15.75" x14ac:dyDescent="0.2">
      <c r="A60" s="50" t="s">
        <v>115</v>
      </c>
      <c r="B60" s="46" t="s">
        <v>323</v>
      </c>
      <c r="C60" s="103" t="s">
        <v>324</v>
      </c>
      <c r="D60" s="48" t="s">
        <v>262</v>
      </c>
      <c r="E60" s="103" t="s">
        <v>243</v>
      </c>
      <c r="F60" s="49">
        <v>775</v>
      </c>
    </row>
    <row r="61" spans="1:6" ht="15.75" x14ac:dyDescent="0.2">
      <c r="A61" s="50" t="s">
        <v>116</v>
      </c>
      <c r="B61" s="46" t="s">
        <v>164</v>
      </c>
      <c r="C61" s="103" t="s">
        <v>325</v>
      </c>
      <c r="D61" s="48" t="s">
        <v>326</v>
      </c>
      <c r="E61" s="103" t="s">
        <v>327</v>
      </c>
      <c r="F61" s="49">
        <v>6394</v>
      </c>
    </row>
    <row r="62" spans="1:6" ht="15.75" x14ac:dyDescent="0.2">
      <c r="A62" s="50" t="s">
        <v>117</v>
      </c>
      <c r="B62" s="46" t="s">
        <v>328</v>
      </c>
      <c r="C62" s="103" t="s">
        <v>242</v>
      </c>
      <c r="D62" s="48" t="s">
        <v>329</v>
      </c>
      <c r="E62" s="103" t="s">
        <v>192</v>
      </c>
      <c r="F62" s="49">
        <v>1472</v>
      </c>
    </row>
    <row r="63" spans="1:6" ht="15.75" x14ac:dyDescent="0.2">
      <c r="A63" s="50" t="s">
        <v>118</v>
      </c>
      <c r="B63" s="46" t="s">
        <v>330</v>
      </c>
      <c r="C63" s="103" t="s">
        <v>331</v>
      </c>
      <c r="D63" s="48" t="s">
        <v>332</v>
      </c>
      <c r="E63" s="103" t="s">
        <v>333</v>
      </c>
      <c r="F63" s="49">
        <v>5146</v>
      </c>
    </row>
    <row r="64" spans="1:6" ht="15.75" x14ac:dyDescent="0.2">
      <c r="A64" s="50" t="s">
        <v>119</v>
      </c>
      <c r="B64" s="46" t="s">
        <v>334</v>
      </c>
      <c r="C64" s="103" t="s">
        <v>194</v>
      </c>
      <c r="D64" s="48" t="s">
        <v>335</v>
      </c>
      <c r="E64" s="103" t="s">
        <v>336</v>
      </c>
      <c r="F64" s="49">
        <v>5286</v>
      </c>
    </row>
    <row r="65" spans="1:6" ht="15.75" x14ac:dyDescent="0.2">
      <c r="A65" s="50" t="s">
        <v>120</v>
      </c>
      <c r="B65" s="46" t="s">
        <v>337</v>
      </c>
      <c r="C65" s="103" t="s">
        <v>310</v>
      </c>
      <c r="D65" s="48" t="s">
        <v>338</v>
      </c>
      <c r="E65" s="103" t="s">
        <v>339</v>
      </c>
      <c r="F65" s="49">
        <v>1121</v>
      </c>
    </row>
    <row r="66" spans="1:6" ht="15.75" x14ac:dyDescent="0.2">
      <c r="A66" s="50" t="s">
        <v>121</v>
      </c>
      <c r="B66" s="46" t="s">
        <v>340</v>
      </c>
      <c r="C66" s="103" t="s">
        <v>341</v>
      </c>
      <c r="D66" s="48" t="s">
        <v>342</v>
      </c>
      <c r="E66" s="103" t="s">
        <v>343</v>
      </c>
      <c r="F66" s="49">
        <v>1227</v>
      </c>
    </row>
    <row r="67" spans="1:6" ht="16.5" thickBot="1" x14ac:dyDescent="0.25">
      <c r="A67" s="52" t="s">
        <v>344</v>
      </c>
      <c r="B67" s="46" t="s">
        <v>21</v>
      </c>
      <c r="C67" s="103" t="s">
        <v>253</v>
      </c>
      <c r="D67" s="48" t="s">
        <v>21</v>
      </c>
      <c r="E67" s="103" t="s">
        <v>345</v>
      </c>
      <c r="F67" s="43" t="s">
        <v>267</v>
      </c>
    </row>
    <row r="68" spans="1:6" ht="16.5" thickBot="1" x14ac:dyDescent="0.25">
      <c r="A68" s="39" t="s">
        <v>12</v>
      </c>
      <c r="B68" s="59" t="s">
        <v>281</v>
      </c>
      <c r="C68" s="104" t="s">
        <v>346</v>
      </c>
      <c r="D68" s="61" t="s">
        <v>347</v>
      </c>
      <c r="E68" s="104" t="s">
        <v>261</v>
      </c>
      <c r="F68" s="61">
        <v>46805</v>
      </c>
    </row>
    <row r="69" spans="1:6" ht="15.75" x14ac:dyDescent="0.2">
      <c r="A69" s="58" t="s">
        <v>122</v>
      </c>
      <c r="B69" s="46" t="s">
        <v>166</v>
      </c>
      <c r="C69" s="103" t="s">
        <v>348</v>
      </c>
      <c r="D69" s="48" t="s">
        <v>349</v>
      </c>
      <c r="E69" s="103" t="s">
        <v>350</v>
      </c>
      <c r="F69" s="49">
        <v>1836</v>
      </c>
    </row>
    <row r="70" spans="1:6" ht="15.75" x14ac:dyDescent="0.2">
      <c r="A70" s="50" t="s">
        <v>123</v>
      </c>
      <c r="B70" s="46" t="s">
        <v>332</v>
      </c>
      <c r="C70" s="103" t="s">
        <v>348</v>
      </c>
      <c r="D70" s="48" t="s">
        <v>351</v>
      </c>
      <c r="E70" s="103" t="s">
        <v>283</v>
      </c>
      <c r="F70" s="49">
        <v>2381</v>
      </c>
    </row>
    <row r="71" spans="1:6" ht="15.75" x14ac:dyDescent="0.2">
      <c r="A71" s="50" t="s">
        <v>124</v>
      </c>
      <c r="B71" s="46" t="s">
        <v>270</v>
      </c>
      <c r="C71" s="103" t="s">
        <v>222</v>
      </c>
      <c r="D71" s="48" t="s">
        <v>352</v>
      </c>
      <c r="E71" s="103" t="s">
        <v>343</v>
      </c>
      <c r="F71" s="49">
        <v>4032</v>
      </c>
    </row>
    <row r="72" spans="1:6" ht="15.75" x14ac:dyDescent="0.2">
      <c r="A72" s="50" t="s">
        <v>125</v>
      </c>
      <c r="B72" s="46" t="s">
        <v>160</v>
      </c>
      <c r="C72" s="103" t="s">
        <v>353</v>
      </c>
      <c r="D72" s="48" t="s">
        <v>354</v>
      </c>
      <c r="E72" s="103" t="s">
        <v>355</v>
      </c>
      <c r="F72" s="49">
        <v>1457</v>
      </c>
    </row>
    <row r="73" spans="1:6" ht="15.75" x14ac:dyDescent="0.2">
      <c r="A73" s="50" t="s">
        <v>126</v>
      </c>
      <c r="B73" s="46" t="s">
        <v>356</v>
      </c>
      <c r="C73" s="103" t="s">
        <v>357</v>
      </c>
      <c r="D73" s="48" t="s">
        <v>358</v>
      </c>
      <c r="E73" s="103" t="s">
        <v>359</v>
      </c>
      <c r="F73" s="49">
        <v>494</v>
      </c>
    </row>
    <row r="74" spans="1:6" ht="15.75" x14ac:dyDescent="0.2">
      <c r="A74" s="50" t="s">
        <v>127</v>
      </c>
      <c r="B74" s="46" t="s">
        <v>360</v>
      </c>
      <c r="C74" s="103" t="s">
        <v>225</v>
      </c>
      <c r="D74" s="48" t="s">
        <v>201</v>
      </c>
      <c r="E74" s="103" t="s">
        <v>361</v>
      </c>
      <c r="F74" s="49">
        <v>1364</v>
      </c>
    </row>
    <row r="75" spans="1:6" ht="15.75" x14ac:dyDescent="0.2">
      <c r="A75" s="50" t="s">
        <v>128</v>
      </c>
      <c r="B75" s="46" t="s">
        <v>362</v>
      </c>
      <c r="C75" s="103" t="s">
        <v>363</v>
      </c>
      <c r="D75" s="48" t="s">
        <v>231</v>
      </c>
      <c r="E75" s="103" t="s">
        <v>364</v>
      </c>
      <c r="F75" s="49">
        <v>1527</v>
      </c>
    </row>
    <row r="76" spans="1:6" ht="15.75" x14ac:dyDescent="0.2">
      <c r="A76" s="50" t="s">
        <v>129</v>
      </c>
      <c r="B76" s="46" t="s">
        <v>365</v>
      </c>
      <c r="C76" s="103" t="s">
        <v>282</v>
      </c>
      <c r="D76" s="48" t="s">
        <v>296</v>
      </c>
      <c r="E76" s="103" t="s">
        <v>366</v>
      </c>
      <c r="F76" s="49">
        <v>1932</v>
      </c>
    </row>
    <row r="77" spans="1:6" ht="15.75" x14ac:dyDescent="0.2">
      <c r="A77" s="50" t="s">
        <v>130</v>
      </c>
      <c r="B77" s="46" t="s">
        <v>183</v>
      </c>
      <c r="C77" s="103" t="s">
        <v>218</v>
      </c>
      <c r="D77" s="48" t="s">
        <v>215</v>
      </c>
      <c r="E77" s="103" t="s">
        <v>216</v>
      </c>
      <c r="F77" s="49">
        <v>15847</v>
      </c>
    </row>
    <row r="78" spans="1:6" ht="15.75" x14ac:dyDescent="0.2">
      <c r="A78" s="50" t="s">
        <v>131</v>
      </c>
      <c r="B78" s="46" t="s">
        <v>367</v>
      </c>
      <c r="C78" s="103" t="s">
        <v>228</v>
      </c>
      <c r="D78" s="48" t="s">
        <v>266</v>
      </c>
      <c r="E78" s="103" t="s">
        <v>230</v>
      </c>
      <c r="F78" s="49">
        <v>9863</v>
      </c>
    </row>
    <row r="79" spans="1:6" ht="15.75" x14ac:dyDescent="0.2">
      <c r="A79" s="50" t="s">
        <v>132</v>
      </c>
      <c r="B79" s="46" t="s">
        <v>368</v>
      </c>
      <c r="C79" s="103" t="s">
        <v>369</v>
      </c>
      <c r="D79" s="48" t="s">
        <v>247</v>
      </c>
      <c r="E79" s="103" t="s">
        <v>322</v>
      </c>
      <c r="F79" s="49">
        <v>4122</v>
      </c>
    </row>
    <row r="80" spans="1:6" ht="15.75" x14ac:dyDescent="0.2">
      <c r="A80" s="50" t="s">
        <v>133</v>
      </c>
      <c r="B80" s="46" t="s">
        <v>189</v>
      </c>
      <c r="C80" s="103" t="s">
        <v>370</v>
      </c>
      <c r="D80" s="48" t="s">
        <v>371</v>
      </c>
      <c r="E80" s="103" t="s">
        <v>372</v>
      </c>
      <c r="F80" s="49">
        <v>1911</v>
      </c>
    </row>
    <row r="81" spans="1:6" ht="16.5" thickBot="1" x14ac:dyDescent="0.25">
      <c r="A81" s="52" t="s">
        <v>373</v>
      </c>
      <c r="B81" s="46" t="s">
        <v>374</v>
      </c>
      <c r="C81" s="103" t="s">
        <v>375</v>
      </c>
      <c r="D81" s="48" t="s">
        <v>245</v>
      </c>
      <c r="E81" s="103" t="s">
        <v>376</v>
      </c>
      <c r="F81" s="43">
        <v>39</v>
      </c>
    </row>
    <row r="82" spans="1:6" ht="16.5" thickBot="1" x14ac:dyDescent="0.25">
      <c r="A82" s="39" t="s">
        <v>11</v>
      </c>
      <c r="B82" s="59" t="s">
        <v>321</v>
      </c>
      <c r="C82" s="104" t="s">
        <v>351</v>
      </c>
      <c r="D82" s="61" t="s">
        <v>377</v>
      </c>
      <c r="E82" s="104" t="s">
        <v>327</v>
      </c>
      <c r="F82" s="43">
        <v>11828</v>
      </c>
    </row>
    <row r="83" spans="1:6" ht="15.75" x14ac:dyDescent="0.2">
      <c r="A83" s="58" t="s">
        <v>134</v>
      </c>
      <c r="B83" s="46" t="s">
        <v>378</v>
      </c>
      <c r="C83" s="103" t="s">
        <v>342</v>
      </c>
      <c r="D83" s="48" t="s">
        <v>379</v>
      </c>
      <c r="E83" s="103" t="s">
        <v>380</v>
      </c>
      <c r="F83" s="49">
        <v>3479</v>
      </c>
    </row>
    <row r="84" spans="1:6" ht="15.75" x14ac:dyDescent="0.2">
      <c r="A84" s="50" t="s">
        <v>135</v>
      </c>
      <c r="B84" s="46" t="s">
        <v>268</v>
      </c>
      <c r="C84" s="103" t="s">
        <v>319</v>
      </c>
      <c r="D84" s="48" t="s">
        <v>311</v>
      </c>
      <c r="E84" s="103" t="s">
        <v>381</v>
      </c>
      <c r="F84" s="49">
        <v>2628</v>
      </c>
    </row>
    <row r="85" spans="1:6" ht="15.75" x14ac:dyDescent="0.2">
      <c r="A85" s="50" t="s">
        <v>136</v>
      </c>
      <c r="B85" s="46" t="s">
        <v>382</v>
      </c>
      <c r="C85" s="103" t="s">
        <v>383</v>
      </c>
      <c r="D85" s="48" t="s">
        <v>341</v>
      </c>
      <c r="E85" s="103" t="s">
        <v>384</v>
      </c>
      <c r="F85" s="49">
        <v>2691</v>
      </c>
    </row>
    <row r="86" spans="1:6" ht="15.75" x14ac:dyDescent="0.2">
      <c r="A86" s="50" t="s">
        <v>137</v>
      </c>
      <c r="B86" s="46" t="s">
        <v>385</v>
      </c>
      <c r="C86" s="103" t="s">
        <v>319</v>
      </c>
      <c r="D86" s="48" t="s">
        <v>253</v>
      </c>
      <c r="E86" s="103" t="s">
        <v>237</v>
      </c>
      <c r="F86" s="49">
        <v>3028</v>
      </c>
    </row>
    <row r="87" spans="1:6" ht="16.5" thickBot="1" x14ac:dyDescent="0.25">
      <c r="A87" s="52" t="s">
        <v>386</v>
      </c>
      <c r="B87" s="46" t="s">
        <v>21</v>
      </c>
      <c r="C87" s="103" t="s">
        <v>387</v>
      </c>
      <c r="D87" s="48" t="s">
        <v>21</v>
      </c>
      <c r="E87" s="103" t="s">
        <v>388</v>
      </c>
      <c r="F87" s="49" t="s">
        <v>267</v>
      </c>
    </row>
    <row r="88" spans="1:6" ht="16.5" thickBot="1" x14ac:dyDescent="0.25">
      <c r="A88" s="39" t="s">
        <v>10</v>
      </c>
      <c r="B88" s="59" t="s">
        <v>389</v>
      </c>
      <c r="C88" s="104" t="s">
        <v>153</v>
      </c>
      <c r="D88" s="61" t="s">
        <v>390</v>
      </c>
      <c r="E88" s="104" t="s">
        <v>391</v>
      </c>
      <c r="F88" s="61">
        <v>9237</v>
      </c>
    </row>
    <row r="89" spans="1:6" ht="15.75" x14ac:dyDescent="0.2">
      <c r="A89" s="58" t="s">
        <v>10</v>
      </c>
      <c r="B89" s="46" t="s">
        <v>389</v>
      </c>
      <c r="C89" s="103" t="s">
        <v>153</v>
      </c>
      <c r="D89" s="48" t="s">
        <v>390</v>
      </c>
      <c r="E89" s="103" t="s">
        <v>391</v>
      </c>
      <c r="F89" s="49">
        <v>9236</v>
      </c>
    </row>
    <row r="90" spans="1:6" ht="16.5" thickBot="1" x14ac:dyDescent="0.25">
      <c r="A90" s="52" t="s">
        <v>9</v>
      </c>
      <c r="B90" s="46" t="s">
        <v>21</v>
      </c>
      <c r="C90" s="103" t="s">
        <v>392</v>
      </c>
      <c r="D90" s="48" t="s">
        <v>21</v>
      </c>
      <c r="E90" s="103" t="s">
        <v>392</v>
      </c>
      <c r="F90" s="43" t="s">
        <v>267</v>
      </c>
    </row>
    <row r="91" spans="1:6" ht="16.5" thickBot="1" x14ac:dyDescent="0.25">
      <c r="A91" s="39" t="s">
        <v>8</v>
      </c>
      <c r="B91" s="59" t="s">
        <v>393</v>
      </c>
      <c r="C91" s="104" t="s">
        <v>394</v>
      </c>
      <c r="D91" s="61" t="s">
        <v>395</v>
      </c>
      <c r="E91" s="104" t="s">
        <v>396</v>
      </c>
      <c r="F91" s="43">
        <v>4863</v>
      </c>
    </row>
    <row r="92" spans="1:6" ht="15.75" x14ac:dyDescent="0.2">
      <c r="A92" s="58" t="s">
        <v>138</v>
      </c>
      <c r="B92" s="46" t="s">
        <v>397</v>
      </c>
      <c r="C92" s="103" t="s">
        <v>341</v>
      </c>
      <c r="D92" s="48" t="s">
        <v>280</v>
      </c>
      <c r="E92" s="103" t="s">
        <v>147</v>
      </c>
      <c r="F92" s="49">
        <v>135</v>
      </c>
    </row>
    <row r="93" spans="1:6" ht="15.75" x14ac:dyDescent="0.2">
      <c r="A93" s="50" t="s">
        <v>139</v>
      </c>
      <c r="B93" s="46" t="s">
        <v>398</v>
      </c>
      <c r="C93" s="103" t="s">
        <v>399</v>
      </c>
      <c r="D93" s="48" t="s">
        <v>400</v>
      </c>
      <c r="E93" s="103" t="s">
        <v>401</v>
      </c>
      <c r="F93" s="49">
        <v>750</v>
      </c>
    </row>
    <row r="94" spans="1:6" ht="15.75" x14ac:dyDescent="0.2">
      <c r="A94" s="50" t="s">
        <v>140</v>
      </c>
      <c r="B94" s="46" t="s">
        <v>330</v>
      </c>
      <c r="C94" s="103" t="s">
        <v>162</v>
      </c>
      <c r="D94" s="48" t="s">
        <v>375</v>
      </c>
      <c r="E94" s="103" t="s">
        <v>402</v>
      </c>
      <c r="F94" s="49">
        <v>463</v>
      </c>
    </row>
    <row r="95" spans="1:6" ht="15.75" x14ac:dyDescent="0.2">
      <c r="A95" s="50" t="s">
        <v>141</v>
      </c>
      <c r="B95" s="46" t="s">
        <v>356</v>
      </c>
      <c r="C95" s="103" t="s">
        <v>363</v>
      </c>
      <c r="D95" s="48" t="s">
        <v>403</v>
      </c>
      <c r="E95" s="103" t="s">
        <v>333</v>
      </c>
      <c r="F95" s="49">
        <v>2875</v>
      </c>
    </row>
    <row r="96" spans="1:6" ht="15.75" x14ac:dyDescent="0.2">
      <c r="A96" s="50" t="s">
        <v>142</v>
      </c>
      <c r="B96" s="46" t="s">
        <v>404</v>
      </c>
      <c r="C96" s="103" t="s">
        <v>385</v>
      </c>
      <c r="D96" s="48" t="s">
        <v>405</v>
      </c>
      <c r="E96" s="103" t="s">
        <v>406</v>
      </c>
      <c r="F96" s="49">
        <v>217</v>
      </c>
    </row>
    <row r="97" spans="1:6" ht="15.75" x14ac:dyDescent="0.2">
      <c r="A97" s="50" t="s">
        <v>143</v>
      </c>
      <c r="B97" s="46" t="s">
        <v>407</v>
      </c>
      <c r="C97" s="103" t="s">
        <v>408</v>
      </c>
      <c r="D97" s="48" t="s">
        <v>181</v>
      </c>
      <c r="E97" s="103" t="s">
        <v>231</v>
      </c>
      <c r="F97" s="49">
        <v>213</v>
      </c>
    </row>
    <row r="98" spans="1:6" ht="16.5" thickBot="1" x14ac:dyDescent="0.25">
      <c r="A98" s="52" t="s">
        <v>409</v>
      </c>
      <c r="B98" s="46" t="s">
        <v>334</v>
      </c>
      <c r="C98" s="103" t="s">
        <v>410</v>
      </c>
      <c r="D98" s="48" t="s">
        <v>411</v>
      </c>
      <c r="E98" s="103" t="s">
        <v>254</v>
      </c>
      <c r="F98" s="43">
        <v>210</v>
      </c>
    </row>
    <row r="99" spans="1:6" ht="16.5" thickBot="1" x14ac:dyDescent="0.25">
      <c r="A99" s="39" t="s">
        <v>7</v>
      </c>
      <c r="B99" s="59" t="s">
        <v>412</v>
      </c>
      <c r="C99" s="104" t="s">
        <v>291</v>
      </c>
      <c r="D99" s="61" t="s">
        <v>413</v>
      </c>
      <c r="E99" s="104" t="s">
        <v>414</v>
      </c>
      <c r="F99" s="61">
        <v>52</v>
      </c>
    </row>
    <row r="100" spans="1:6" ht="15.75" thickBot="1" x14ac:dyDescent="0.25">
      <c r="A100" s="69" t="s">
        <v>6</v>
      </c>
      <c r="B100" s="46" t="s">
        <v>415</v>
      </c>
      <c r="C100" s="103" t="s">
        <v>416</v>
      </c>
      <c r="D100" s="48" t="s">
        <v>21</v>
      </c>
      <c r="E100" s="103" t="s">
        <v>230</v>
      </c>
      <c r="F100" s="105" t="s">
        <v>267</v>
      </c>
    </row>
    <row r="101" spans="1:6" ht="15.75" x14ac:dyDescent="0.2">
      <c r="A101" s="71" t="s">
        <v>5</v>
      </c>
      <c r="B101" s="106" t="s">
        <v>238</v>
      </c>
      <c r="C101" s="107" t="s">
        <v>417</v>
      </c>
      <c r="D101" s="65" t="s">
        <v>352</v>
      </c>
      <c r="E101" s="107" t="s">
        <v>418</v>
      </c>
      <c r="F101" s="65">
        <v>543530</v>
      </c>
    </row>
    <row r="102" spans="1:6" ht="30" customHeight="1" x14ac:dyDescent="0.2">
      <c r="A102" s="119" t="str">
        <f>IFERROR(INDEX(Footnotes!$D:$D,MATCH(Footnotes!$B$19,Footnotes!$B:$B,0)),"")</f>
        <v>Service districts are defined by the current address the participant resides in. ‘Other’ includes participants where the service district information is missing.</v>
      </c>
      <c r="B102" s="119"/>
      <c r="C102" s="119"/>
      <c r="D102" s="119"/>
      <c r="E102" s="119"/>
      <c r="F102" s="119"/>
    </row>
    <row r="103" spans="1:6" x14ac:dyDescent="0.2">
      <c r="A103" s="120" t="str">
        <f>IFERROR(INDEX(Footnotes!$D:$D,MATCH(Footnotes!$B$20,Footnotes!$B:$B,0)),"")</f>
        <v>Other Territories includes Norfolk Island, Christmas Island and the Cocos (Keeling) Islands.</v>
      </c>
      <c r="B103" s="120"/>
      <c r="C103" s="120"/>
      <c r="D103" s="120"/>
      <c r="E103" s="120"/>
      <c r="F103" s="120"/>
    </row>
    <row r="104" spans="1:6" ht="51.6" customHeight="1" x14ac:dyDescent="0.2">
      <c r="A104" s="120" t="str">
        <f>IFERROR(INDEX(Footnotes!$D:$D,MATCH(Footnotes!$B$21,Footnotes!$B:$B,0)),"")</f>
        <v>Average annualised committed supports are derived from total annualised committed supports in the current plans of active participants at 31 December 2022. Average payments are derived from total payments paid over the 12 months to 31 December 2022, divided by the average number of active participants between the start and end of the 12 months. They have been rounded to the nearest hundred dollars. Figures are not shown if there is insufficient data in the group.</v>
      </c>
      <c r="B104" s="120"/>
      <c r="C104" s="120"/>
      <c r="D104" s="120"/>
      <c r="E104" s="120"/>
      <c r="F104" s="120"/>
    </row>
    <row r="105" spans="1:6" x14ac:dyDescent="0.2">
      <c r="A105" s="117" t="s">
        <v>55</v>
      </c>
      <c r="B105" s="117"/>
      <c r="C105" s="117"/>
      <c r="D105" s="117"/>
      <c r="E105" s="117"/>
      <c r="F105" s="117"/>
    </row>
  </sheetData>
  <mergeCells count="5">
    <mergeCell ref="A1:F1"/>
    <mergeCell ref="A102:F102"/>
    <mergeCell ref="A103:F103"/>
    <mergeCell ref="A104:F104"/>
    <mergeCell ref="A105:F105"/>
  </mergeCells>
  <conditionalFormatting sqref="A102:A104">
    <cfRule type="containsErrors" dxfId="53" priority="1">
      <formula>ISERROR(A102)</formula>
    </cfRule>
  </conditionalFormatting>
  <hyperlinks>
    <hyperlink ref="A105" location="TableOfContents!A1" display="Back to Table of Contents" xr:uid="{D6649419-9C46-48B8-A848-C1C90BFD613E}"/>
  </hyperlink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94"/>
  <sheetViews>
    <sheetView zoomScaleNormal="100" workbookViewId="0">
      <selection sqref="A1:J1"/>
    </sheetView>
  </sheetViews>
  <sheetFormatPr defaultColWidth="0" defaultRowHeight="15" zeroHeight="1" x14ac:dyDescent="0.2"/>
  <cols>
    <col min="1" max="1" width="37.140625" style="23" bestFit="1" customWidth="1"/>
    <col min="2" max="2" width="12.85546875" style="23" bestFit="1" customWidth="1"/>
    <col min="3" max="3" width="14.140625" style="23" bestFit="1" customWidth="1"/>
    <col min="4" max="9" width="15.42578125" style="23" bestFit="1" customWidth="1"/>
    <col min="10" max="10" width="22.42578125" style="23" bestFit="1" customWidth="1"/>
    <col min="11" max="16384" width="9.140625" style="23" hidden="1"/>
  </cols>
  <sheetData>
    <row r="1" spans="1:10" x14ac:dyDescent="0.2">
      <c r="A1" s="118" t="str">
        <f>n_t004h</f>
        <v>Table O.4 Participation rates for all participants by service district and age group as at 31 December 2022</v>
      </c>
      <c r="B1" s="118"/>
      <c r="C1" s="118"/>
      <c r="D1" s="118"/>
      <c r="E1" s="118"/>
      <c r="F1" s="118"/>
      <c r="G1" s="118"/>
      <c r="H1" s="118"/>
      <c r="I1" s="118"/>
      <c r="J1" s="118"/>
    </row>
    <row r="2" spans="1:10" s="111" customFormat="1" ht="16.5" thickBot="1" x14ac:dyDescent="0.25">
      <c r="A2" s="99" t="s">
        <v>17</v>
      </c>
      <c r="B2" s="112" t="s">
        <v>39</v>
      </c>
      <c r="C2" s="112" t="s">
        <v>40</v>
      </c>
      <c r="D2" s="112" t="s">
        <v>41</v>
      </c>
      <c r="E2" s="112" t="s">
        <v>42</v>
      </c>
      <c r="F2" s="112" t="s">
        <v>43</v>
      </c>
      <c r="G2" s="112" t="s">
        <v>44</v>
      </c>
      <c r="H2" s="112" t="s">
        <v>45</v>
      </c>
      <c r="I2" s="113" t="s">
        <v>46</v>
      </c>
      <c r="J2" s="108" t="s">
        <v>57</v>
      </c>
    </row>
    <row r="3" spans="1:10" ht="16.5" thickBot="1" x14ac:dyDescent="0.25">
      <c r="A3" s="76" t="s">
        <v>64</v>
      </c>
      <c r="B3" s="77">
        <v>3.8884220168898025E-2</v>
      </c>
      <c r="C3" s="77">
        <v>5.2687329001761325E-2</v>
      </c>
      <c r="D3" s="77">
        <v>3.4700740445307819E-2</v>
      </c>
      <c r="E3" s="77">
        <v>2.3196114472862722E-2</v>
      </c>
      <c r="F3" s="77">
        <v>1.198989335798873E-2</v>
      </c>
      <c r="G3" s="78">
        <v>1.1150274431364911E-2</v>
      </c>
      <c r="H3" s="78">
        <v>1.5179590900485899E-2</v>
      </c>
      <c r="I3" s="78">
        <v>1.9909820495598609E-2</v>
      </c>
      <c r="J3" s="79">
        <v>2.3308731304727826E-2</v>
      </c>
    </row>
    <row r="4" spans="1:10" ht="15.75" x14ac:dyDescent="0.2">
      <c r="A4" s="80" t="s">
        <v>65</v>
      </c>
      <c r="B4" s="81">
        <v>5.4586530556942521E-2</v>
      </c>
      <c r="C4" s="81">
        <v>7.2332340331657932E-2</v>
      </c>
      <c r="D4" s="81">
        <v>5.3729852141026248E-2</v>
      </c>
      <c r="E4" s="81">
        <v>3.8990392964827467E-2</v>
      </c>
      <c r="F4" s="81">
        <v>2.1132546536620646E-2</v>
      </c>
      <c r="G4" s="82">
        <v>1.8828465311314956E-2</v>
      </c>
      <c r="H4" s="82">
        <v>2.0699200960363019E-2</v>
      </c>
      <c r="I4" s="82">
        <v>2.4783495957614633E-2</v>
      </c>
      <c r="J4" s="83">
        <v>3.5055506189327734E-2</v>
      </c>
    </row>
    <row r="5" spans="1:10" ht="15.75" x14ac:dyDescent="0.2">
      <c r="A5" s="84" t="s">
        <v>66</v>
      </c>
      <c r="B5" s="81">
        <v>3.9886019352608118E-2</v>
      </c>
      <c r="C5" s="81">
        <v>7.777027068894514E-2</v>
      </c>
      <c r="D5" s="81">
        <v>5.2208200643721919E-2</v>
      </c>
      <c r="E5" s="81">
        <v>3.5874523680100377E-2</v>
      </c>
      <c r="F5" s="81">
        <v>2.0978635320665077E-2</v>
      </c>
      <c r="G5" s="82">
        <v>1.6177207572557629E-2</v>
      </c>
      <c r="H5" s="82">
        <v>1.7706736486381207E-2</v>
      </c>
      <c r="I5" s="82">
        <v>2.3780553486813311E-2</v>
      </c>
      <c r="J5" s="83">
        <v>3.2807527308022326E-2</v>
      </c>
    </row>
    <row r="6" spans="1:10" ht="15.75" x14ac:dyDescent="0.2">
      <c r="A6" s="84" t="s">
        <v>67</v>
      </c>
      <c r="B6" s="81">
        <v>4.2572024201097527E-2</v>
      </c>
      <c r="C6" s="81">
        <v>7.5605498130795173E-2</v>
      </c>
      <c r="D6" s="81">
        <v>4.722466788841883E-2</v>
      </c>
      <c r="E6" s="81">
        <v>3.7104459946732844E-2</v>
      </c>
      <c r="F6" s="81">
        <v>2.2378597809348182E-2</v>
      </c>
      <c r="G6" s="82">
        <v>2.36725457385559E-2</v>
      </c>
      <c r="H6" s="82">
        <v>1.863244899045953E-2</v>
      </c>
      <c r="I6" s="82">
        <v>2.5802341781044159E-2</v>
      </c>
      <c r="J6" s="83">
        <v>3.4146235501292754E-2</v>
      </c>
    </row>
    <row r="7" spans="1:10" ht="15.75" x14ac:dyDescent="0.2">
      <c r="A7" s="84" t="s">
        <v>68</v>
      </c>
      <c r="B7" s="81">
        <v>3.2584088297269193E-2</v>
      </c>
      <c r="C7" s="81">
        <v>5.4801330894513091E-2</v>
      </c>
      <c r="D7" s="81">
        <v>3.9455389575091322E-2</v>
      </c>
      <c r="E7" s="81">
        <v>2.8037008740675502E-2</v>
      </c>
      <c r="F7" s="81">
        <v>1.8292271943869273E-2</v>
      </c>
      <c r="G7" s="82">
        <v>1.7042634413707347E-2</v>
      </c>
      <c r="H7" s="82">
        <v>1.947067194275719E-2</v>
      </c>
      <c r="I7" s="82">
        <v>2.2267323312066097E-2</v>
      </c>
      <c r="J7" s="83">
        <v>2.7055703734796641E-2</v>
      </c>
    </row>
    <row r="8" spans="1:10" ht="15.75" x14ac:dyDescent="0.2">
      <c r="A8" s="84" t="s">
        <v>69</v>
      </c>
      <c r="B8" s="81">
        <v>6.7705956068885312E-2</v>
      </c>
      <c r="C8" s="81">
        <v>8.5341774157088657E-2</v>
      </c>
      <c r="D8" s="81">
        <v>5.0270875380438118E-2</v>
      </c>
      <c r="E8" s="81">
        <v>4.4956049436629064E-2</v>
      </c>
      <c r="F8" s="81">
        <v>2.5213575730554584E-2</v>
      </c>
      <c r="G8" s="82">
        <v>2.0539084341757437E-2</v>
      </c>
      <c r="H8" s="82">
        <v>1.9480407058192272E-2</v>
      </c>
      <c r="I8" s="82">
        <v>2.3467534440977541E-2</v>
      </c>
      <c r="J8" s="83">
        <v>3.8933892063491772E-2</v>
      </c>
    </row>
    <row r="9" spans="1:10" ht="15.75" x14ac:dyDescent="0.2">
      <c r="A9" s="84" t="s">
        <v>70</v>
      </c>
      <c r="B9" s="81">
        <v>4.9178305768508755E-2</v>
      </c>
      <c r="C9" s="81">
        <v>5.6621737722778689E-2</v>
      </c>
      <c r="D9" s="81">
        <v>3.7187904203630037E-2</v>
      </c>
      <c r="E9" s="81">
        <v>3.0760177439051385E-2</v>
      </c>
      <c r="F9" s="81">
        <v>2.0000994351887427E-2</v>
      </c>
      <c r="G9" s="82">
        <v>1.5009547073020617E-2</v>
      </c>
      <c r="H9" s="82">
        <v>1.8307969324403803E-2</v>
      </c>
      <c r="I9" s="82">
        <v>2.1127092322562387E-2</v>
      </c>
      <c r="J9" s="83">
        <v>2.9452535866534138E-2</v>
      </c>
    </row>
    <row r="10" spans="1:10" ht="15.75" x14ac:dyDescent="0.2">
      <c r="A10" s="84" t="s">
        <v>71</v>
      </c>
      <c r="B10" s="81">
        <v>4.5130252637075666E-2</v>
      </c>
      <c r="C10" s="81">
        <v>6.9357595607353897E-2</v>
      </c>
      <c r="D10" s="81">
        <v>4.578344140579596E-2</v>
      </c>
      <c r="E10" s="81">
        <v>2.9525633561389868E-2</v>
      </c>
      <c r="F10" s="81">
        <v>1.5182727062057574E-2</v>
      </c>
      <c r="G10" s="82">
        <v>1.2843828819536557E-2</v>
      </c>
      <c r="H10" s="82">
        <v>1.6706398715728502E-2</v>
      </c>
      <c r="I10" s="82">
        <v>1.872767034907432E-2</v>
      </c>
      <c r="J10" s="83">
        <v>2.881070270336689E-2</v>
      </c>
    </row>
    <row r="11" spans="1:10" ht="15.75" x14ac:dyDescent="0.2">
      <c r="A11" s="84" t="s">
        <v>72</v>
      </c>
      <c r="B11" s="81">
        <v>2.1845019038122044E-2</v>
      </c>
      <c r="C11" s="81">
        <v>2.8292637157148501E-2</v>
      </c>
      <c r="D11" s="81">
        <v>1.8737277668759118E-2</v>
      </c>
      <c r="E11" s="81">
        <v>1.3558272519173143E-2</v>
      </c>
      <c r="F11" s="81">
        <v>7.8294709097231525E-3</v>
      </c>
      <c r="G11" s="82">
        <v>5.9331280026431801E-3</v>
      </c>
      <c r="H11" s="82">
        <v>9.6343170215426339E-3</v>
      </c>
      <c r="I11" s="82">
        <v>1.4367196779477722E-2</v>
      </c>
      <c r="J11" s="83">
        <v>1.3585566746648112E-2</v>
      </c>
    </row>
    <row r="12" spans="1:10" ht="15.75" x14ac:dyDescent="0.2">
      <c r="A12" s="84" t="s">
        <v>73</v>
      </c>
      <c r="B12" s="81">
        <v>4.4968908426784658E-2</v>
      </c>
      <c r="C12" s="81">
        <v>6.6701091246801431E-2</v>
      </c>
      <c r="D12" s="81">
        <v>4.7305160523227911E-2</v>
      </c>
      <c r="E12" s="81">
        <v>4.5244509547476067E-2</v>
      </c>
      <c r="F12" s="81">
        <v>2.5282955665550232E-2</v>
      </c>
      <c r="G12" s="82">
        <v>1.7399946452066103E-2</v>
      </c>
      <c r="H12" s="82">
        <v>1.8521607169568549E-2</v>
      </c>
      <c r="I12" s="82">
        <v>2.0381408038101612E-2</v>
      </c>
      <c r="J12" s="83">
        <v>3.2288319421389426E-2</v>
      </c>
    </row>
    <row r="13" spans="1:10" ht="15.75" x14ac:dyDescent="0.2">
      <c r="A13" s="84" t="s">
        <v>74</v>
      </c>
      <c r="B13" s="81">
        <v>2.6628551808742719E-2</v>
      </c>
      <c r="C13" s="81">
        <v>3.5846434180766669E-2</v>
      </c>
      <c r="D13" s="81">
        <v>2.2352393716442327E-2</v>
      </c>
      <c r="E13" s="81">
        <v>1.2784879943289008E-2</v>
      </c>
      <c r="F13" s="81">
        <v>6.3634412390798142E-3</v>
      </c>
      <c r="G13" s="82">
        <v>7.2939611869852431E-3</v>
      </c>
      <c r="H13" s="82">
        <v>1.1443005526425356E-2</v>
      </c>
      <c r="I13" s="82">
        <v>1.5351630011817214E-2</v>
      </c>
      <c r="J13" s="83">
        <v>1.4604775722637497E-2</v>
      </c>
    </row>
    <row r="14" spans="1:10" ht="15.75" x14ac:dyDescent="0.2">
      <c r="A14" s="84" t="s">
        <v>75</v>
      </c>
      <c r="B14" s="81">
        <v>4.0550413421066349E-2</v>
      </c>
      <c r="C14" s="81">
        <v>5.3201676478855889E-2</v>
      </c>
      <c r="D14" s="81">
        <v>3.0916273100415486E-2</v>
      </c>
      <c r="E14" s="81">
        <v>2.3236926670773882E-2</v>
      </c>
      <c r="F14" s="81">
        <v>1.2162250185891635E-2</v>
      </c>
      <c r="G14" s="82">
        <v>1.0567327109454332E-2</v>
      </c>
      <c r="H14" s="82">
        <v>1.4255527795991799E-2</v>
      </c>
      <c r="I14" s="82">
        <v>1.9809444570777143E-2</v>
      </c>
      <c r="J14" s="83">
        <v>2.3826800227752729E-2</v>
      </c>
    </row>
    <row r="15" spans="1:10" ht="15.75" x14ac:dyDescent="0.2">
      <c r="A15" s="84" t="s">
        <v>76</v>
      </c>
      <c r="B15" s="81">
        <v>3.6281267618489169E-2</v>
      </c>
      <c r="C15" s="81">
        <v>5.2648673620339717E-2</v>
      </c>
      <c r="D15" s="81">
        <v>3.7352426955046286E-2</v>
      </c>
      <c r="E15" s="81">
        <v>3.4646368891770668E-2</v>
      </c>
      <c r="F15" s="81">
        <v>1.8253604317029954E-2</v>
      </c>
      <c r="G15" s="82">
        <v>1.4406154928568922E-2</v>
      </c>
      <c r="H15" s="82">
        <v>1.4948018696414827E-2</v>
      </c>
      <c r="I15" s="82">
        <v>1.8071283424356429E-2</v>
      </c>
      <c r="J15" s="83">
        <v>2.5617557434164443E-2</v>
      </c>
    </row>
    <row r="16" spans="1:10" ht="15.75" x14ac:dyDescent="0.2">
      <c r="A16" s="84" t="s">
        <v>77</v>
      </c>
      <c r="B16" s="81">
        <v>2.126337440355448E-2</v>
      </c>
      <c r="C16" s="81">
        <v>3.6781308762930787E-2</v>
      </c>
      <c r="D16" s="81">
        <v>2.1034936720853988E-2</v>
      </c>
      <c r="E16" s="81">
        <v>6.9018538525478087E-3</v>
      </c>
      <c r="F16" s="81">
        <v>3.6994913234833868E-3</v>
      </c>
      <c r="G16" s="82">
        <v>6.1082797570671506E-3</v>
      </c>
      <c r="H16" s="82">
        <v>1.2950716608352354E-2</v>
      </c>
      <c r="I16" s="82">
        <v>1.8780028160396318E-2</v>
      </c>
      <c r="J16" s="83">
        <v>1.1072433054834307E-2</v>
      </c>
    </row>
    <row r="17" spans="1:10" ht="15.75" x14ac:dyDescent="0.2">
      <c r="A17" s="84" t="s">
        <v>78</v>
      </c>
      <c r="B17" s="81">
        <v>4.2872654675217267E-2</v>
      </c>
      <c r="C17" s="81">
        <v>5.5973043674060967E-2</v>
      </c>
      <c r="D17" s="81">
        <v>3.9312534800968142E-2</v>
      </c>
      <c r="E17" s="81">
        <v>3.3498314327110056E-2</v>
      </c>
      <c r="F17" s="81">
        <v>1.7246899310685918E-2</v>
      </c>
      <c r="G17" s="82">
        <v>1.6697264444720857E-2</v>
      </c>
      <c r="H17" s="82">
        <v>1.9616790003357535E-2</v>
      </c>
      <c r="I17" s="82">
        <v>2.4081876004986857E-2</v>
      </c>
      <c r="J17" s="83">
        <v>2.9733157167820309E-2</v>
      </c>
    </row>
    <row r="18" spans="1:10" ht="16.5" thickBot="1" x14ac:dyDescent="0.25">
      <c r="A18" s="85" t="s">
        <v>79</v>
      </c>
      <c r="B18" s="81">
        <v>4.1711888682851958E-2</v>
      </c>
      <c r="C18" s="81">
        <v>4.3536030312008721E-2</v>
      </c>
      <c r="D18" s="81">
        <v>2.7215751310086023E-2</v>
      </c>
      <c r="E18" s="81">
        <v>1.8905164144063881E-2</v>
      </c>
      <c r="F18" s="81">
        <v>9.4681222864278648E-3</v>
      </c>
      <c r="G18" s="82">
        <v>8.4226221154561354E-3</v>
      </c>
      <c r="H18" s="82">
        <v>1.3823061197741047E-2</v>
      </c>
      <c r="I18" s="82">
        <v>1.9407418280634792E-2</v>
      </c>
      <c r="J18" s="83">
        <v>2.0589973928822128E-2</v>
      </c>
    </row>
    <row r="19" spans="1:10" ht="16.5" thickBot="1" x14ac:dyDescent="0.25">
      <c r="A19" s="76" t="s">
        <v>15</v>
      </c>
      <c r="B19" s="77">
        <v>4.4745901017033317E-2</v>
      </c>
      <c r="C19" s="77">
        <v>5.9093157919619763E-2</v>
      </c>
      <c r="D19" s="77">
        <v>3.6416426902725008E-2</v>
      </c>
      <c r="E19" s="77">
        <v>1.9903460261342772E-2</v>
      </c>
      <c r="F19" s="77">
        <v>1.1612922728244535E-2</v>
      </c>
      <c r="G19" s="78">
        <v>1.2584603692181831E-2</v>
      </c>
      <c r="H19" s="78">
        <v>1.7338599343274579E-2</v>
      </c>
      <c r="I19" s="78">
        <v>2.1771267171268868E-2</v>
      </c>
      <c r="J19" s="79">
        <v>2.4875724716227062E-2</v>
      </c>
    </row>
    <row r="20" spans="1:10" ht="15.75" x14ac:dyDescent="0.2">
      <c r="A20" s="80" t="s">
        <v>80</v>
      </c>
      <c r="B20" s="81">
        <v>4.8581604374472162E-2</v>
      </c>
      <c r="C20" s="81">
        <v>8.0781229035202864E-2</v>
      </c>
      <c r="D20" s="81">
        <v>5.9353090381224521E-2</v>
      </c>
      <c r="E20" s="81">
        <v>3.8899334612235589E-2</v>
      </c>
      <c r="F20" s="81">
        <v>2.1313250266287324E-2</v>
      </c>
      <c r="G20" s="82">
        <v>1.986113666304342E-2</v>
      </c>
      <c r="H20" s="82">
        <v>2.2883733833175296E-2</v>
      </c>
      <c r="I20" s="82">
        <v>2.706033434690416E-2</v>
      </c>
      <c r="J20" s="83">
        <v>3.613373645636702E-2</v>
      </c>
    </row>
    <row r="21" spans="1:10" ht="15.75" x14ac:dyDescent="0.2">
      <c r="A21" s="84" t="s">
        <v>81</v>
      </c>
      <c r="B21" s="81">
        <v>4.2486391787666722E-2</v>
      </c>
      <c r="C21" s="81">
        <v>6.8342639567675625E-2</v>
      </c>
      <c r="D21" s="81">
        <v>4.7904886671122103E-2</v>
      </c>
      <c r="E21" s="81">
        <v>3.429684708838307E-2</v>
      </c>
      <c r="F21" s="81">
        <v>2.1233916586091004E-2</v>
      </c>
      <c r="G21" s="82">
        <v>1.7986569898138814E-2</v>
      </c>
      <c r="H21" s="82">
        <v>2.0157817536004135E-2</v>
      </c>
      <c r="I21" s="82">
        <v>2.6399825070188124E-2</v>
      </c>
      <c r="J21" s="83">
        <v>3.2513799038857628E-2</v>
      </c>
    </row>
    <row r="22" spans="1:10" ht="15.75" x14ac:dyDescent="0.2">
      <c r="A22" s="84" t="s">
        <v>82</v>
      </c>
      <c r="B22" s="81">
        <v>5.9436636187026617E-2</v>
      </c>
      <c r="C22" s="81">
        <v>8.1258064655567397E-2</v>
      </c>
      <c r="D22" s="81">
        <v>5.5359190571520903E-2</v>
      </c>
      <c r="E22" s="81">
        <v>3.5252071936483741E-2</v>
      </c>
      <c r="F22" s="81">
        <v>2.3449561714570931E-2</v>
      </c>
      <c r="G22" s="82">
        <v>2.1077114811583843E-2</v>
      </c>
      <c r="H22" s="82">
        <v>1.9989650701445646E-2</v>
      </c>
      <c r="I22" s="82">
        <v>2.3840973641836176E-2</v>
      </c>
      <c r="J22" s="83">
        <v>3.7074920465969656E-2</v>
      </c>
    </row>
    <row r="23" spans="1:10" ht="15.75" x14ac:dyDescent="0.2">
      <c r="A23" s="84" t="s">
        <v>83</v>
      </c>
      <c r="B23" s="81">
        <v>3.9186002075762311E-2</v>
      </c>
      <c r="C23" s="81">
        <v>5.2371029832275762E-2</v>
      </c>
      <c r="D23" s="81">
        <v>3.5585278130340688E-2</v>
      </c>
      <c r="E23" s="81">
        <v>1.6778624874740838E-2</v>
      </c>
      <c r="F23" s="81">
        <v>8.7100566623116403E-3</v>
      </c>
      <c r="G23" s="82">
        <v>1.1262375589108664E-2</v>
      </c>
      <c r="H23" s="82">
        <v>1.8000538910456134E-2</v>
      </c>
      <c r="I23" s="82">
        <v>2.3815895881797874E-2</v>
      </c>
      <c r="J23" s="83">
        <v>2.1817616340182117E-2</v>
      </c>
    </row>
    <row r="24" spans="1:10" ht="15.75" x14ac:dyDescent="0.2">
      <c r="A24" s="84" t="s">
        <v>84</v>
      </c>
      <c r="B24" s="81">
        <v>4.8924781055174789E-2</v>
      </c>
      <c r="C24" s="81">
        <v>7.2031349085503391E-2</v>
      </c>
      <c r="D24" s="81">
        <v>4.085818153935817E-2</v>
      </c>
      <c r="E24" s="81">
        <v>3.3893850807614485E-2</v>
      </c>
      <c r="F24" s="81">
        <v>2.3801185325926819E-2</v>
      </c>
      <c r="G24" s="82">
        <v>2.0913801781617648E-2</v>
      </c>
      <c r="H24" s="82">
        <v>2.3370671729213695E-2</v>
      </c>
      <c r="I24" s="82">
        <v>2.6303671981601228E-2</v>
      </c>
      <c r="J24" s="83">
        <v>3.4438481515959289E-2</v>
      </c>
    </row>
    <row r="25" spans="1:10" ht="15.75" x14ac:dyDescent="0.2">
      <c r="A25" s="84" t="s">
        <v>85</v>
      </c>
      <c r="B25" s="81">
        <v>5.2458957234154537E-2</v>
      </c>
      <c r="C25" s="81">
        <v>7.3578082434064773E-2</v>
      </c>
      <c r="D25" s="81">
        <v>4.3211322600791337E-2</v>
      </c>
      <c r="E25" s="81">
        <v>3.5774959448173022E-2</v>
      </c>
      <c r="F25" s="81">
        <v>2.0747902334812132E-2</v>
      </c>
      <c r="G25" s="82">
        <v>1.9535062819461078E-2</v>
      </c>
      <c r="H25" s="82">
        <v>2.1538054323280837E-2</v>
      </c>
      <c r="I25" s="82">
        <v>2.3340526596677805E-2</v>
      </c>
      <c r="J25" s="83">
        <v>3.4173120503374781E-2</v>
      </c>
    </row>
    <row r="26" spans="1:10" ht="15.75" x14ac:dyDescent="0.2">
      <c r="A26" s="84" t="s">
        <v>86</v>
      </c>
      <c r="B26" s="81">
        <v>4.2769147706020541E-2</v>
      </c>
      <c r="C26" s="81">
        <v>6.0341991831202223E-2</v>
      </c>
      <c r="D26" s="81">
        <v>4.1303068886724401E-2</v>
      </c>
      <c r="E26" s="81">
        <v>3.7069815891055506E-2</v>
      </c>
      <c r="F26" s="81">
        <v>2.3548175221891759E-2</v>
      </c>
      <c r="G26" s="82">
        <v>2.2053530610334774E-2</v>
      </c>
      <c r="H26" s="82">
        <v>2.4301070863218588E-2</v>
      </c>
      <c r="I26" s="82">
        <v>2.2954362167747908E-2</v>
      </c>
      <c r="J26" s="83">
        <v>3.2327018524394679E-2</v>
      </c>
    </row>
    <row r="27" spans="1:10" ht="15.75" x14ac:dyDescent="0.2">
      <c r="A27" s="84" t="s">
        <v>87</v>
      </c>
      <c r="B27" s="81">
        <v>3.2788403881297203E-2</v>
      </c>
      <c r="C27" s="81">
        <v>3.8532577137389938E-2</v>
      </c>
      <c r="D27" s="81">
        <v>2.2735959081131865E-2</v>
      </c>
      <c r="E27" s="81">
        <v>1.1490345970549647E-2</v>
      </c>
      <c r="F27" s="81">
        <v>8.2391074311484857E-3</v>
      </c>
      <c r="G27" s="82">
        <v>9.4403038598030106E-3</v>
      </c>
      <c r="H27" s="82">
        <v>1.3232181328944473E-2</v>
      </c>
      <c r="I27" s="82">
        <v>1.7879411851562513E-2</v>
      </c>
      <c r="J27" s="83">
        <v>1.7109921938052611E-2</v>
      </c>
    </row>
    <row r="28" spans="1:10" ht="15.75" x14ac:dyDescent="0.2">
      <c r="A28" s="84" t="s">
        <v>88</v>
      </c>
      <c r="B28" s="81">
        <v>3.8840153337698836E-2</v>
      </c>
      <c r="C28" s="81">
        <v>6.5987453686512029E-2</v>
      </c>
      <c r="D28" s="81">
        <v>3.9127832560116343E-2</v>
      </c>
      <c r="E28" s="81">
        <v>2.3747378052334914E-2</v>
      </c>
      <c r="F28" s="81">
        <v>1.5284313408660148E-2</v>
      </c>
      <c r="G28" s="82">
        <v>1.4142574787798221E-2</v>
      </c>
      <c r="H28" s="82">
        <v>1.7670479010099629E-2</v>
      </c>
      <c r="I28" s="82">
        <v>2.0525291226203984E-2</v>
      </c>
      <c r="J28" s="83">
        <v>2.6758965531329507E-2</v>
      </c>
    </row>
    <row r="29" spans="1:10" ht="15.75" x14ac:dyDescent="0.2">
      <c r="A29" s="84" t="s">
        <v>89</v>
      </c>
      <c r="B29" s="81">
        <v>5.5581099147986597E-2</v>
      </c>
      <c r="C29" s="81">
        <v>6.6068043248453806E-2</v>
      </c>
      <c r="D29" s="81">
        <v>4.1271908746740429E-2</v>
      </c>
      <c r="E29" s="81">
        <v>1.9257530963316057E-2</v>
      </c>
      <c r="F29" s="81">
        <v>9.3921564465412315E-3</v>
      </c>
      <c r="G29" s="82">
        <v>1.0444743393704367E-2</v>
      </c>
      <c r="H29" s="82">
        <v>1.7863302658894433E-2</v>
      </c>
      <c r="I29" s="82">
        <v>2.6029567410284959E-2</v>
      </c>
      <c r="J29" s="83">
        <v>2.628743342720254E-2</v>
      </c>
    </row>
    <row r="30" spans="1:10" ht="15.75" x14ac:dyDescent="0.2">
      <c r="A30" s="84" t="s">
        <v>90</v>
      </c>
      <c r="B30" s="81">
        <v>3.805355250013575E-2</v>
      </c>
      <c r="C30" s="81">
        <v>4.8451106107310994E-2</v>
      </c>
      <c r="D30" s="81">
        <v>2.9519524700466707E-2</v>
      </c>
      <c r="E30" s="81">
        <v>1.553160249138655E-2</v>
      </c>
      <c r="F30" s="81">
        <v>9.5640394731756513E-3</v>
      </c>
      <c r="G30" s="82">
        <v>1.1900590976288816E-2</v>
      </c>
      <c r="H30" s="82">
        <v>1.5939159476027396E-2</v>
      </c>
      <c r="I30" s="82">
        <v>2.0745660062914263E-2</v>
      </c>
      <c r="J30" s="83">
        <v>2.086662495862825E-2</v>
      </c>
    </row>
    <row r="31" spans="1:10" ht="15.75" x14ac:dyDescent="0.2">
      <c r="A31" s="84" t="s">
        <v>91</v>
      </c>
      <c r="B31" s="81">
        <v>4.5301608960698486E-2</v>
      </c>
      <c r="C31" s="81">
        <v>5.1206509434270533E-2</v>
      </c>
      <c r="D31" s="81">
        <v>2.9828762107988675E-2</v>
      </c>
      <c r="E31" s="81">
        <v>1.9999363867977585E-2</v>
      </c>
      <c r="F31" s="81">
        <v>1.0350805224238861E-2</v>
      </c>
      <c r="G31" s="82">
        <v>1.050310603256255E-2</v>
      </c>
      <c r="H31" s="82">
        <v>1.5925790848765099E-2</v>
      </c>
      <c r="I31" s="82">
        <v>1.9931030785601052E-2</v>
      </c>
      <c r="J31" s="83">
        <v>2.3484100918201606E-2</v>
      </c>
    </row>
    <row r="32" spans="1:10" ht="15.75" x14ac:dyDescent="0.2">
      <c r="A32" s="84" t="s">
        <v>92</v>
      </c>
      <c r="B32" s="81">
        <v>6.0696989405627205E-2</v>
      </c>
      <c r="C32" s="81">
        <v>7.0945595418815108E-2</v>
      </c>
      <c r="D32" s="81">
        <v>3.8403856540127887E-2</v>
      </c>
      <c r="E32" s="81">
        <v>2.2941630982540911E-2</v>
      </c>
      <c r="F32" s="81">
        <v>1.2041359249906076E-2</v>
      </c>
      <c r="G32" s="82">
        <v>1.2212940451153608E-2</v>
      </c>
      <c r="H32" s="82">
        <v>1.4229189652914757E-2</v>
      </c>
      <c r="I32" s="82">
        <v>1.8790757436991105E-2</v>
      </c>
      <c r="J32" s="83">
        <v>2.8466843937082601E-2</v>
      </c>
    </row>
    <row r="33" spans="1:10" ht="15.75" x14ac:dyDescent="0.2">
      <c r="A33" s="84" t="s">
        <v>93</v>
      </c>
      <c r="B33" s="81">
        <v>4.3156617907877726E-2</v>
      </c>
      <c r="C33" s="81">
        <v>5.9523013852161875E-2</v>
      </c>
      <c r="D33" s="81">
        <v>3.2636576552139772E-2</v>
      </c>
      <c r="E33" s="81">
        <v>1.053272226389146E-2</v>
      </c>
      <c r="F33" s="81">
        <v>6.8082339186222402E-3</v>
      </c>
      <c r="G33" s="82">
        <v>8.1602948797342336E-3</v>
      </c>
      <c r="H33" s="82">
        <v>1.493257789702691E-2</v>
      </c>
      <c r="I33" s="82">
        <v>1.7852687750354937E-2</v>
      </c>
      <c r="J33" s="83">
        <v>1.9255791018763034E-2</v>
      </c>
    </row>
    <row r="34" spans="1:10" ht="15.75" x14ac:dyDescent="0.2">
      <c r="A34" s="84" t="s">
        <v>94</v>
      </c>
      <c r="B34" s="81">
        <v>4.8396590626507155E-2</v>
      </c>
      <c r="C34" s="81">
        <v>6.1312576325465801E-2</v>
      </c>
      <c r="D34" s="81">
        <v>3.8795468636204727E-2</v>
      </c>
      <c r="E34" s="81">
        <v>2.8193905800816588E-2</v>
      </c>
      <c r="F34" s="81">
        <v>1.8485389961706639E-2</v>
      </c>
      <c r="G34" s="82">
        <v>1.6723503676103736E-2</v>
      </c>
      <c r="H34" s="82">
        <v>1.8604775724122287E-2</v>
      </c>
      <c r="I34" s="82">
        <v>2.3270067639897276E-2</v>
      </c>
      <c r="J34" s="83">
        <v>3.0011880767665866E-2</v>
      </c>
    </row>
    <row r="35" spans="1:10" ht="15.75" x14ac:dyDescent="0.2">
      <c r="A35" s="84" t="s">
        <v>95</v>
      </c>
      <c r="B35" s="81">
        <v>5.3944714686340815E-2</v>
      </c>
      <c r="C35" s="81">
        <v>7.0950860228078103E-2</v>
      </c>
      <c r="D35" s="81">
        <v>4.3770917252121282E-2</v>
      </c>
      <c r="E35" s="81">
        <v>3.2524563354317783E-2</v>
      </c>
      <c r="F35" s="81">
        <v>2.073632147015788E-2</v>
      </c>
      <c r="G35" s="82">
        <v>1.8532413855514591E-2</v>
      </c>
      <c r="H35" s="82">
        <v>2.0319740124900697E-2</v>
      </c>
      <c r="I35" s="82">
        <v>2.2112451399346807E-2</v>
      </c>
      <c r="J35" s="83">
        <v>3.3131781811657664E-2</v>
      </c>
    </row>
    <row r="36" spans="1:10" ht="16.5" thickBot="1" x14ac:dyDescent="0.25">
      <c r="A36" s="85" t="s">
        <v>96</v>
      </c>
      <c r="B36" s="81">
        <v>4.1636373433893231E-2</v>
      </c>
      <c r="C36" s="81">
        <v>6.2843073542279193E-2</v>
      </c>
      <c r="D36" s="81">
        <v>4.3119508319745127E-2</v>
      </c>
      <c r="E36" s="81">
        <v>4.2037666959312034E-2</v>
      </c>
      <c r="F36" s="81">
        <v>2.6123408767252627E-2</v>
      </c>
      <c r="G36" s="82">
        <v>2.3038031507052369E-2</v>
      </c>
      <c r="H36" s="82">
        <v>2.7101986454916533E-2</v>
      </c>
      <c r="I36" s="82">
        <v>2.4233134443402991E-2</v>
      </c>
      <c r="J36" s="83">
        <v>3.3948296120350885E-2</v>
      </c>
    </row>
    <row r="37" spans="1:10" ht="16.5" thickBot="1" x14ac:dyDescent="0.25">
      <c r="A37" s="76" t="s">
        <v>14</v>
      </c>
      <c r="B37" s="77">
        <v>4.3225551281197684E-2</v>
      </c>
      <c r="C37" s="77">
        <v>5.8119294216793495E-2</v>
      </c>
      <c r="D37" s="77">
        <v>3.8277176879097354E-2</v>
      </c>
      <c r="E37" s="77">
        <v>2.2612997123063465E-2</v>
      </c>
      <c r="F37" s="77">
        <v>1.3251127429117755E-2</v>
      </c>
      <c r="G37" s="78">
        <v>1.2908369308248022E-2</v>
      </c>
      <c r="H37" s="78">
        <v>1.6159355618147384E-2</v>
      </c>
      <c r="I37" s="78">
        <v>2.1139446370633135E-2</v>
      </c>
      <c r="J37" s="79">
        <v>2.5839423833074061E-2</v>
      </c>
    </row>
    <row r="38" spans="1:10" ht="15.75" x14ac:dyDescent="0.2">
      <c r="A38" s="80" t="s">
        <v>97</v>
      </c>
      <c r="B38" s="81">
        <v>6.9336678296947868E-2</v>
      </c>
      <c r="C38" s="81">
        <v>8.3405701880032337E-2</v>
      </c>
      <c r="D38" s="81">
        <v>6.2968653762671509E-2</v>
      </c>
      <c r="E38" s="81">
        <v>5.8825104508853851E-2</v>
      </c>
      <c r="F38" s="81">
        <v>2.94633491926037E-2</v>
      </c>
      <c r="G38" s="82">
        <v>2.4848346653803342E-2</v>
      </c>
      <c r="H38" s="82">
        <v>2.5005639808764617E-2</v>
      </c>
      <c r="I38" s="82">
        <v>3.0692427062938413E-2</v>
      </c>
      <c r="J38" s="83">
        <v>4.3956050801580202E-2</v>
      </c>
    </row>
    <row r="39" spans="1:10" ht="15.75" x14ac:dyDescent="0.2">
      <c r="A39" s="84" t="s">
        <v>98</v>
      </c>
      <c r="B39" s="81">
        <v>4.1540253557664913E-2</v>
      </c>
      <c r="C39" s="81">
        <v>6.7883739663666301E-2</v>
      </c>
      <c r="D39" s="81">
        <v>4.6927336273494186E-2</v>
      </c>
      <c r="E39" s="81">
        <v>2.8146506585682945E-2</v>
      </c>
      <c r="F39" s="81">
        <v>1.5719673947306893E-2</v>
      </c>
      <c r="G39" s="82">
        <v>1.4794615327502692E-2</v>
      </c>
      <c r="H39" s="82">
        <v>1.8132802462541901E-2</v>
      </c>
      <c r="I39" s="82">
        <v>2.560630304089373E-2</v>
      </c>
      <c r="J39" s="83">
        <v>3.0476876979615413E-2</v>
      </c>
    </row>
    <row r="40" spans="1:10" ht="15.75" x14ac:dyDescent="0.2">
      <c r="A40" s="84" t="s">
        <v>99</v>
      </c>
      <c r="B40" s="81">
        <v>4.9529457061661258E-2</v>
      </c>
      <c r="C40" s="81">
        <v>5.2009076517368795E-2</v>
      </c>
      <c r="D40" s="81">
        <v>3.658331175691009E-2</v>
      </c>
      <c r="E40" s="81">
        <v>2.4853781920547203E-2</v>
      </c>
      <c r="F40" s="81">
        <v>1.1384904846629915E-2</v>
      </c>
      <c r="G40" s="82">
        <v>9.2336892954051394E-3</v>
      </c>
      <c r="H40" s="82">
        <v>1.2202894680890903E-2</v>
      </c>
      <c r="I40" s="82">
        <v>1.7715245015801875E-2</v>
      </c>
      <c r="J40" s="83">
        <v>2.4137143000756534E-2</v>
      </c>
    </row>
    <row r="41" spans="1:10" ht="15.75" x14ac:dyDescent="0.2">
      <c r="A41" s="84" t="s">
        <v>100</v>
      </c>
      <c r="B41" s="81">
        <v>4.3665321643328189E-2</v>
      </c>
      <c r="C41" s="81">
        <v>5.5715495833260666E-2</v>
      </c>
      <c r="D41" s="81">
        <v>4.4801715190613448E-2</v>
      </c>
      <c r="E41" s="81">
        <v>3.1946494620113744E-2</v>
      </c>
      <c r="F41" s="81">
        <v>1.713728005123687E-2</v>
      </c>
      <c r="G41" s="82">
        <v>1.8305829881008658E-2</v>
      </c>
      <c r="H41" s="82">
        <v>2.242407755985322E-2</v>
      </c>
      <c r="I41" s="82">
        <v>2.6804157157270626E-2</v>
      </c>
      <c r="J41" s="83">
        <v>3.1000493639371976E-2</v>
      </c>
    </row>
    <row r="42" spans="1:10" ht="15.75" x14ac:dyDescent="0.2">
      <c r="A42" s="84" t="s">
        <v>101</v>
      </c>
      <c r="B42" s="81">
        <v>5.8018871139163666E-2</v>
      </c>
      <c r="C42" s="81">
        <v>5.8725391883127101E-2</v>
      </c>
      <c r="D42" s="81">
        <v>3.6258826133435819E-2</v>
      </c>
      <c r="E42" s="81">
        <v>2.169395874794796E-2</v>
      </c>
      <c r="F42" s="81">
        <v>1.4273778159587738E-2</v>
      </c>
      <c r="G42" s="82">
        <v>1.3185075655241244E-2</v>
      </c>
      <c r="H42" s="82">
        <v>2.0064610809610733E-2</v>
      </c>
      <c r="I42" s="82">
        <v>2.2601242730551238E-2</v>
      </c>
      <c r="J42" s="83">
        <v>2.845171097284924E-2</v>
      </c>
    </row>
    <row r="43" spans="1:10" ht="15.75" x14ac:dyDescent="0.2">
      <c r="A43" s="84" t="s">
        <v>102</v>
      </c>
      <c r="B43" s="81">
        <v>5.4795590258419041E-2</v>
      </c>
      <c r="C43" s="81">
        <v>7.3037823891013876E-2</v>
      </c>
      <c r="D43" s="81">
        <v>4.3795405037489785E-2</v>
      </c>
      <c r="E43" s="81">
        <v>3.0646151404104052E-2</v>
      </c>
      <c r="F43" s="81">
        <v>1.4661280357436236E-2</v>
      </c>
      <c r="G43" s="82">
        <v>1.3317704231482508E-2</v>
      </c>
      <c r="H43" s="82">
        <v>1.5054479790977066E-2</v>
      </c>
      <c r="I43" s="82">
        <v>1.9878376326615651E-2</v>
      </c>
      <c r="J43" s="83">
        <v>3.1111824986951746E-2</v>
      </c>
    </row>
    <row r="44" spans="1:10" ht="15.75" x14ac:dyDescent="0.2">
      <c r="A44" s="84" t="s">
        <v>103</v>
      </c>
      <c r="B44" s="81">
        <v>4.885007881849452E-2</v>
      </c>
      <c r="C44" s="81">
        <v>6.6356915466895774E-2</v>
      </c>
      <c r="D44" s="81">
        <v>3.9255936504754556E-2</v>
      </c>
      <c r="E44" s="81">
        <v>2.3687014989243235E-2</v>
      </c>
      <c r="F44" s="81">
        <v>1.4967989991515714E-2</v>
      </c>
      <c r="G44" s="82">
        <v>1.3280089270512942E-2</v>
      </c>
      <c r="H44" s="82">
        <v>1.5562983322174196E-2</v>
      </c>
      <c r="I44" s="82">
        <v>1.8939407042456887E-2</v>
      </c>
      <c r="J44" s="83">
        <v>2.8631895313090901E-2</v>
      </c>
    </row>
    <row r="45" spans="1:10" ht="15.75" x14ac:dyDescent="0.2">
      <c r="A45" s="84" t="s">
        <v>104</v>
      </c>
      <c r="B45" s="81">
        <v>3.2681701439276144E-2</v>
      </c>
      <c r="C45" s="81">
        <v>4.2479634235284336E-2</v>
      </c>
      <c r="D45" s="81">
        <v>2.7676135852076296E-2</v>
      </c>
      <c r="E45" s="81">
        <v>1.3995146586830945E-2</v>
      </c>
      <c r="F45" s="81">
        <v>8.6566497907319684E-3</v>
      </c>
      <c r="G45" s="82">
        <v>1.0201383193625251E-2</v>
      </c>
      <c r="H45" s="82">
        <v>1.4518605927733973E-2</v>
      </c>
      <c r="I45" s="82">
        <v>2.0893567204636726E-2</v>
      </c>
      <c r="J45" s="83">
        <v>1.8582300224385697E-2</v>
      </c>
    </row>
    <row r="46" spans="1:10" ht="15.75" x14ac:dyDescent="0.2">
      <c r="A46" s="84" t="s">
        <v>105</v>
      </c>
      <c r="B46" s="81">
        <v>3.1012371113974257E-2</v>
      </c>
      <c r="C46" s="81">
        <v>4.2098854389073688E-2</v>
      </c>
      <c r="D46" s="81">
        <v>3.0774173317162878E-2</v>
      </c>
      <c r="E46" s="81">
        <v>2.5034533475729863E-2</v>
      </c>
      <c r="F46" s="81">
        <v>1.4382114101170108E-2</v>
      </c>
      <c r="G46" s="82">
        <v>1.4088815669030289E-2</v>
      </c>
      <c r="H46" s="82">
        <v>1.6462767874808687E-2</v>
      </c>
      <c r="I46" s="82">
        <v>1.9828347796950606E-2</v>
      </c>
      <c r="J46" s="83">
        <v>2.2817880679684748E-2</v>
      </c>
    </row>
    <row r="47" spans="1:10" ht="15.75" x14ac:dyDescent="0.2">
      <c r="A47" s="84" t="s">
        <v>106</v>
      </c>
      <c r="B47" s="81">
        <v>5.5362515803383659E-2</v>
      </c>
      <c r="C47" s="81">
        <v>7.4650580638711245E-2</v>
      </c>
      <c r="D47" s="81">
        <v>5.4144931426361648E-2</v>
      </c>
      <c r="E47" s="81">
        <v>4.9904995596065538E-2</v>
      </c>
      <c r="F47" s="81">
        <v>3.0220876578351073E-2</v>
      </c>
      <c r="G47" s="82">
        <v>2.3903909368108545E-2</v>
      </c>
      <c r="H47" s="82">
        <v>2.7703744329603437E-2</v>
      </c>
      <c r="I47" s="82">
        <v>2.8454953481542561E-2</v>
      </c>
      <c r="J47" s="83">
        <v>4.0138216665548586E-2</v>
      </c>
    </row>
    <row r="48" spans="1:10" ht="15.75" x14ac:dyDescent="0.2">
      <c r="A48" s="84" t="s">
        <v>107</v>
      </c>
      <c r="B48" s="81">
        <v>4.0504282289366082E-2</v>
      </c>
      <c r="C48" s="81">
        <v>5.4632144303536655E-2</v>
      </c>
      <c r="D48" s="81">
        <v>3.6314619944391571E-2</v>
      </c>
      <c r="E48" s="81">
        <v>1.8909649991810353E-2</v>
      </c>
      <c r="F48" s="81">
        <v>1.0713471750896399E-2</v>
      </c>
      <c r="G48" s="82">
        <v>9.6791398784468012E-3</v>
      </c>
      <c r="H48" s="82">
        <v>1.2979908151791106E-2</v>
      </c>
      <c r="I48" s="82">
        <v>1.6795165121434138E-2</v>
      </c>
      <c r="J48" s="83">
        <v>2.2133578545596895E-2</v>
      </c>
    </row>
    <row r="49" spans="1:10" ht="15.75" x14ac:dyDescent="0.2">
      <c r="A49" s="84" t="s">
        <v>108</v>
      </c>
      <c r="B49" s="81">
        <v>5.0163348152334766E-2</v>
      </c>
      <c r="C49" s="81">
        <v>7.0570249827366163E-2</v>
      </c>
      <c r="D49" s="81">
        <v>4.5160836143121379E-2</v>
      </c>
      <c r="E49" s="81">
        <v>2.7630863363625895E-2</v>
      </c>
      <c r="F49" s="81">
        <v>1.6384137587537855E-2</v>
      </c>
      <c r="G49" s="82">
        <v>1.4404516038174293E-2</v>
      </c>
      <c r="H49" s="82">
        <v>1.6277097903486776E-2</v>
      </c>
      <c r="I49" s="82">
        <v>2.1609513915496488E-2</v>
      </c>
      <c r="J49" s="83">
        <v>3.0630980656199461E-2</v>
      </c>
    </row>
    <row r="50" spans="1:10" ht="16.5" thickBot="1" x14ac:dyDescent="0.25">
      <c r="A50" s="85" t="s">
        <v>109</v>
      </c>
      <c r="B50" s="81">
        <v>4.2459242480110369E-2</v>
      </c>
      <c r="C50" s="81">
        <v>6.4425307388449038E-2</v>
      </c>
      <c r="D50" s="81">
        <v>3.9727623263833799E-2</v>
      </c>
      <c r="E50" s="81">
        <v>2.64520017637946E-2</v>
      </c>
      <c r="F50" s="81">
        <v>1.8926252404369188E-2</v>
      </c>
      <c r="G50" s="82">
        <v>1.5664837194003304E-2</v>
      </c>
      <c r="H50" s="82">
        <v>1.5121379204486815E-2</v>
      </c>
      <c r="I50" s="82">
        <v>1.9597317211496955E-2</v>
      </c>
      <c r="J50" s="83">
        <v>2.8092040644419999E-2</v>
      </c>
    </row>
    <row r="51" spans="1:10" ht="16.5" thickBot="1" x14ac:dyDescent="0.25">
      <c r="A51" s="76" t="s">
        <v>13</v>
      </c>
      <c r="B51" s="77">
        <v>2.4265099678341971E-2</v>
      </c>
      <c r="C51" s="77">
        <v>4.3501721086624444E-2</v>
      </c>
      <c r="D51" s="77">
        <v>3.5036386439199228E-2</v>
      </c>
      <c r="E51" s="77">
        <v>2.3474748657025094E-2</v>
      </c>
      <c r="F51" s="77">
        <v>1.3068230484278718E-2</v>
      </c>
      <c r="G51" s="78">
        <v>1.0679225385054284E-2</v>
      </c>
      <c r="H51" s="78">
        <v>1.3418046001435957E-2</v>
      </c>
      <c r="I51" s="78">
        <v>1.7968016847513181E-2</v>
      </c>
      <c r="J51" s="79">
        <v>2.0489490440273084E-2</v>
      </c>
    </row>
    <row r="52" spans="1:10" ht="15.75" x14ac:dyDescent="0.2">
      <c r="A52" s="80" t="s">
        <v>110</v>
      </c>
      <c r="B52" s="81">
        <v>2.7725725262287403E-2</v>
      </c>
      <c r="C52" s="81">
        <v>5.0064585312118395E-2</v>
      </c>
      <c r="D52" s="81">
        <v>4.4352213051753464E-2</v>
      </c>
      <c r="E52" s="81">
        <v>2.7328009687900966E-2</v>
      </c>
      <c r="F52" s="81">
        <v>1.5439524031825927E-2</v>
      </c>
      <c r="G52" s="82">
        <v>1.2679967885613335E-2</v>
      </c>
      <c r="H52" s="82">
        <v>1.6664985913927469E-2</v>
      </c>
      <c r="I52" s="82">
        <v>2.2581273697224791E-2</v>
      </c>
      <c r="J52" s="83">
        <v>2.434001245231637E-2</v>
      </c>
    </row>
    <row r="53" spans="1:10" ht="15.75" x14ac:dyDescent="0.2">
      <c r="A53" s="84" t="s">
        <v>111</v>
      </c>
      <c r="B53" s="81">
        <v>1.6869685661134073E-2</v>
      </c>
      <c r="C53" s="81">
        <v>3.8812767053390707E-2</v>
      </c>
      <c r="D53" s="81">
        <v>3.5063640262251991E-2</v>
      </c>
      <c r="E53" s="81">
        <v>2.7772035697391135E-2</v>
      </c>
      <c r="F53" s="81">
        <v>1.6248479633787165E-2</v>
      </c>
      <c r="G53" s="82">
        <v>1.0467670074634859E-2</v>
      </c>
      <c r="H53" s="82">
        <v>9.707785273021222E-3</v>
      </c>
      <c r="I53" s="82">
        <v>1.3385183139531919E-2</v>
      </c>
      <c r="J53" s="83">
        <v>1.8628253090631361E-2</v>
      </c>
    </row>
    <row r="54" spans="1:10" ht="15.75" x14ac:dyDescent="0.2">
      <c r="A54" s="84" t="s">
        <v>112</v>
      </c>
      <c r="B54" s="81">
        <v>2.7297990816002201E-2</v>
      </c>
      <c r="C54" s="81">
        <v>5.0205447703103721E-2</v>
      </c>
      <c r="D54" s="81">
        <v>4.067473580659655E-2</v>
      </c>
      <c r="E54" s="81">
        <v>2.6235157267009274E-2</v>
      </c>
      <c r="F54" s="81">
        <v>1.3874561525994603E-2</v>
      </c>
      <c r="G54" s="82">
        <v>1.0756847069841561E-2</v>
      </c>
      <c r="H54" s="82">
        <v>1.4084442844409031E-2</v>
      </c>
      <c r="I54" s="82">
        <v>1.903662340911761E-2</v>
      </c>
      <c r="J54" s="83">
        <v>2.3285121048202382E-2</v>
      </c>
    </row>
    <row r="55" spans="1:10" ht="15.75" x14ac:dyDescent="0.2">
      <c r="A55" s="84" t="s">
        <v>113</v>
      </c>
      <c r="B55" s="81">
        <v>2.2042989155822288E-2</v>
      </c>
      <c r="C55" s="81">
        <v>4.3192793282191853E-2</v>
      </c>
      <c r="D55" s="81">
        <v>3.6933740110093836E-2</v>
      </c>
      <c r="E55" s="81">
        <v>2.268383476098183E-2</v>
      </c>
      <c r="F55" s="81">
        <v>1.3013291161712801E-2</v>
      </c>
      <c r="G55" s="82">
        <v>1.0041973612646768E-2</v>
      </c>
      <c r="H55" s="82">
        <v>1.2607452387784624E-2</v>
      </c>
      <c r="I55" s="82">
        <v>1.6594350581285906E-2</v>
      </c>
      <c r="J55" s="83">
        <v>1.9559323426652661E-2</v>
      </c>
    </row>
    <row r="56" spans="1:10" ht="15.75" x14ac:dyDescent="0.2">
      <c r="A56" s="84" t="s">
        <v>114</v>
      </c>
      <c r="B56" s="81">
        <v>2.3922103320280295E-2</v>
      </c>
      <c r="C56" s="81">
        <v>4.6355821276122235E-2</v>
      </c>
      <c r="D56" s="81">
        <v>3.5304970943074533E-2</v>
      </c>
      <c r="E56" s="81">
        <v>3.3202631047827322E-2</v>
      </c>
      <c r="F56" s="81">
        <v>2.2439351006301851E-2</v>
      </c>
      <c r="G56" s="82">
        <v>1.3612217894877657E-2</v>
      </c>
      <c r="H56" s="82">
        <v>1.6034278883569907E-2</v>
      </c>
      <c r="I56" s="82">
        <v>2.0243789149170799E-2</v>
      </c>
      <c r="J56" s="83">
        <v>2.4836113220458055E-2</v>
      </c>
    </row>
    <row r="57" spans="1:10" ht="15.75" x14ac:dyDescent="0.2">
      <c r="A57" s="84" t="s">
        <v>115</v>
      </c>
      <c r="B57" s="81">
        <v>1.771452667799386E-2</v>
      </c>
      <c r="C57" s="81">
        <v>3.8653120117523011E-2</v>
      </c>
      <c r="D57" s="81">
        <v>2.8992681310152032E-2</v>
      </c>
      <c r="E57" s="81">
        <v>2.34808535268035E-2</v>
      </c>
      <c r="F57" s="81">
        <v>1.0365740115154461E-2</v>
      </c>
      <c r="G57" s="82">
        <v>8.6185909487667706E-3</v>
      </c>
      <c r="H57" s="82">
        <v>8.6634554864752321E-3</v>
      </c>
      <c r="I57" s="82">
        <v>1.0940820891529555E-2</v>
      </c>
      <c r="J57" s="83">
        <v>1.6377560805485122E-2</v>
      </c>
    </row>
    <row r="58" spans="1:10" ht="15.75" x14ac:dyDescent="0.2">
      <c r="A58" s="84" t="s">
        <v>116</v>
      </c>
      <c r="B58" s="81">
        <v>2.5702163177241309E-2</v>
      </c>
      <c r="C58" s="81">
        <v>4.2944132181083595E-2</v>
      </c>
      <c r="D58" s="81">
        <v>3.4435231940405139E-2</v>
      </c>
      <c r="E58" s="81">
        <v>2.3092550650488687E-2</v>
      </c>
      <c r="F58" s="81">
        <v>1.3530568686362689E-2</v>
      </c>
      <c r="G58" s="82">
        <v>9.1983825319020499E-3</v>
      </c>
      <c r="H58" s="82">
        <v>8.8305459882068466E-3</v>
      </c>
      <c r="I58" s="82">
        <v>1.2802123143000383E-2</v>
      </c>
      <c r="J58" s="83">
        <v>1.9424018759835623E-2</v>
      </c>
    </row>
    <row r="59" spans="1:10" ht="15.75" x14ac:dyDescent="0.2">
      <c r="A59" s="84" t="s">
        <v>117</v>
      </c>
      <c r="B59" s="81">
        <v>1.7615951918294841E-2</v>
      </c>
      <c r="C59" s="81">
        <v>3.542733128203563E-2</v>
      </c>
      <c r="D59" s="81">
        <v>2.8836117217833752E-2</v>
      </c>
      <c r="E59" s="81">
        <v>3.1828927699851468E-2</v>
      </c>
      <c r="F59" s="81">
        <v>7.9272783244188749E-3</v>
      </c>
      <c r="G59" s="82">
        <v>8.0202885730950059E-3</v>
      </c>
      <c r="H59" s="82">
        <v>9.9180649886043762E-3</v>
      </c>
      <c r="I59" s="82">
        <v>1.1712845553088734E-2</v>
      </c>
      <c r="J59" s="83">
        <v>1.5444969412794678E-2</v>
      </c>
    </row>
    <row r="60" spans="1:10" ht="15.75" x14ac:dyDescent="0.2">
      <c r="A60" s="84" t="s">
        <v>118</v>
      </c>
      <c r="B60" s="81">
        <v>2.6718439263138827E-2</v>
      </c>
      <c r="C60" s="81">
        <v>4.2949393516686439E-2</v>
      </c>
      <c r="D60" s="81">
        <v>3.3531336695920524E-2</v>
      </c>
      <c r="E60" s="81">
        <v>1.8223068589442594E-2</v>
      </c>
      <c r="F60" s="81">
        <v>1.1389722403404714E-2</v>
      </c>
      <c r="G60" s="82">
        <v>1.1616209908072928E-2</v>
      </c>
      <c r="H60" s="82">
        <v>1.6803167574659127E-2</v>
      </c>
      <c r="I60" s="82">
        <v>2.1522523746692539E-2</v>
      </c>
      <c r="J60" s="83">
        <v>2.0359821199239958E-2</v>
      </c>
    </row>
    <row r="61" spans="1:10" ht="15.75" x14ac:dyDescent="0.2">
      <c r="A61" s="84" t="s">
        <v>119</v>
      </c>
      <c r="B61" s="81">
        <v>1.892098600165296E-2</v>
      </c>
      <c r="C61" s="81">
        <v>3.1111706431303354E-2</v>
      </c>
      <c r="D61" s="81">
        <v>2.2865704440320034E-2</v>
      </c>
      <c r="E61" s="81">
        <v>1.5707207445472906E-2</v>
      </c>
      <c r="F61" s="81">
        <v>9.3465771128074648E-3</v>
      </c>
      <c r="G61" s="82">
        <v>9.8084871224578801E-3</v>
      </c>
      <c r="H61" s="82">
        <v>1.4613245173652995E-2</v>
      </c>
      <c r="I61" s="82">
        <v>2.0023281931546563E-2</v>
      </c>
      <c r="J61" s="83">
        <v>1.6026660973233974E-2</v>
      </c>
    </row>
    <row r="62" spans="1:10" ht="15.75" x14ac:dyDescent="0.2">
      <c r="A62" s="84" t="s">
        <v>120</v>
      </c>
      <c r="B62" s="81">
        <v>2.0454558170722899E-2</v>
      </c>
      <c r="C62" s="81">
        <v>4.1650361801782554E-2</v>
      </c>
      <c r="D62" s="81">
        <v>3.4176757098295305E-2</v>
      </c>
      <c r="E62" s="81">
        <v>3.4592539971376068E-2</v>
      </c>
      <c r="F62" s="81">
        <v>2.2184471527261121E-2</v>
      </c>
      <c r="G62" s="82">
        <v>1.331081579764485E-2</v>
      </c>
      <c r="H62" s="82">
        <v>1.2311169215394779E-2</v>
      </c>
      <c r="I62" s="82">
        <v>1.7178885897796523E-2</v>
      </c>
      <c r="J62" s="83">
        <v>2.2544451075403212E-2</v>
      </c>
    </row>
    <row r="63" spans="1:10" ht="16.5" thickBot="1" x14ac:dyDescent="0.25">
      <c r="A63" s="85" t="s">
        <v>121</v>
      </c>
      <c r="B63" s="81">
        <v>3.7461618408752333E-2</v>
      </c>
      <c r="C63" s="81">
        <v>5.3143925841208313E-2</v>
      </c>
      <c r="D63" s="81">
        <v>2.9384877050194786E-2</v>
      </c>
      <c r="E63" s="81">
        <v>3.0762083263183273E-2</v>
      </c>
      <c r="F63" s="81">
        <v>1.6195312847305677E-2</v>
      </c>
      <c r="G63" s="82">
        <v>1.0095622888512195E-2</v>
      </c>
      <c r="H63" s="82">
        <v>1.1646650252528788E-2</v>
      </c>
      <c r="I63" s="82">
        <v>1.4643553157637962E-2</v>
      </c>
      <c r="J63" s="83">
        <v>2.3333588949131425E-2</v>
      </c>
    </row>
    <row r="64" spans="1:10" ht="16.5" thickBot="1" x14ac:dyDescent="0.25">
      <c r="A64" s="76" t="s">
        <v>12</v>
      </c>
      <c r="B64" s="77">
        <v>4.9542529447923006E-2</v>
      </c>
      <c r="C64" s="77">
        <v>8.2029987841140073E-2</v>
      </c>
      <c r="D64" s="77">
        <v>5.9481286177019144E-2</v>
      </c>
      <c r="E64" s="77">
        <v>3.1036219745319095E-2</v>
      </c>
      <c r="F64" s="77">
        <v>1.6065688639089991E-2</v>
      </c>
      <c r="G64" s="78">
        <v>1.5893109988705134E-2</v>
      </c>
      <c r="H64" s="78">
        <v>1.9644945744396129E-2</v>
      </c>
      <c r="I64" s="78">
        <v>2.4030639304639619E-2</v>
      </c>
      <c r="J64" s="79">
        <v>3.2906557476396529E-2</v>
      </c>
    </row>
    <row r="65" spans="1:10" ht="15.75" x14ac:dyDescent="0.2">
      <c r="A65" s="80" t="s">
        <v>122</v>
      </c>
      <c r="B65" s="81">
        <v>4.5144765074180936E-2</v>
      </c>
      <c r="C65" s="81">
        <v>7.4809124249085299E-2</v>
      </c>
      <c r="D65" s="81">
        <v>5.2101882315121209E-2</v>
      </c>
      <c r="E65" s="81">
        <v>3.0397577942825452E-2</v>
      </c>
      <c r="F65" s="81">
        <v>1.6109667302884437E-2</v>
      </c>
      <c r="G65" s="82">
        <v>1.2338828350008246E-2</v>
      </c>
      <c r="H65" s="82">
        <v>9.2111241764881203E-3</v>
      </c>
      <c r="I65" s="82">
        <v>1.3217793884449944E-2</v>
      </c>
      <c r="J65" s="83">
        <v>2.8473362391080084E-2</v>
      </c>
    </row>
    <row r="66" spans="1:10" ht="15.75" x14ac:dyDescent="0.2">
      <c r="A66" s="84" t="s">
        <v>123</v>
      </c>
      <c r="B66" s="81">
        <v>6.8030806246603029E-2</v>
      </c>
      <c r="C66" s="81">
        <v>9.5872769468597407E-2</v>
      </c>
      <c r="D66" s="81">
        <v>7.7394940272274573E-2</v>
      </c>
      <c r="E66" s="81">
        <v>3.7954058322980919E-2</v>
      </c>
      <c r="F66" s="81">
        <v>1.970181877192451E-2</v>
      </c>
      <c r="G66" s="82">
        <v>1.3143184290640772E-2</v>
      </c>
      <c r="H66" s="82">
        <v>1.5198747436713201E-2</v>
      </c>
      <c r="I66" s="82">
        <v>1.8732500950011499E-2</v>
      </c>
      <c r="J66" s="83">
        <v>3.8226064409345582E-2</v>
      </c>
    </row>
    <row r="67" spans="1:10" ht="15.75" x14ac:dyDescent="0.2">
      <c r="A67" s="84" t="s">
        <v>124</v>
      </c>
      <c r="B67" s="81">
        <v>3.0137728861876906E-2</v>
      </c>
      <c r="C67" s="81">
        <v>5.2674111293966222E-2</v>
      </c>
      <c r="D67" s="81">
        <v>3.452820032979962E-2</v>
      </c>
      <c r="E67" s="81">
        <v>1.6942879847387717E-2</v>
      </c>
      <c r="F67" s="81">
        <v>1.1315721505256011E-2</v>
      </c>
      <c r="G67" s="82">
        <v>1.1682563678212887E-2</v>
      </c>
      <c r="H67" s="82">
        <v>1.7112809313813357E-2</v>
      </c>
      <c r="I67" s="82">
        <v>2.1673009616914169E-2</v>
      </c>
      <c r="J67" s="83">
        <v>2.1716561283772411E-2</v>
      </c>
    </row>
    <row r="68" spans="1:10" ht="15.75" x14ac:dyDescent="0.2">
      <c r="A68" s="84" t="s">
        <v>125</v>
      </c>
      <c r="B68" s="81">
        <v>4.1372887945035026E-2</v>
      </c>
      <c r="C68" s="81">
        <v>7.302887370574894E-2</v>
      </c>
      <c r="D68" s="81">
        <v>5.1133334340519386E-2</v>
      </c>
      <c r="E68" s="81">
        <v>3.2160940072866587E-2</v>
      </c>
      <c r="F68" s="81">
        <v>1.9671723621901355E-2</v>
      </c>
      <c r="G68" s="82">
        <v>1.7212816954496248E-2</v>
      </c>
      <c r="H68" s="82">
        <v>1.4627719450662446E-2</v>
      </c>
      <c r="I68" s="82">
        <v>2.1595427460177653E-2</v>
      </c>
      <c r="J68" s="83">
        <v>3.1241948503743722E-2</v>
      </c>
    </row>
    <row r="69" spans="1:10" ht="15.75" x14ac:dyDescent="0.2">
      <c r="A69" s="84" t="s">
        <v>126</v>
      </c>
      <c r="B69" s="81">
        <v>2.0460387184145643E-2</v>
      </c>
      <c r="C69" s="81">
        <v>4.696093663243784E-2</v>
      </c>
      <c r="D69" s="81">
        <v>4.9411779419891812E-2</v>
      </c>
      <c r="E69" s="81">
        <v>2.3568665168587237E-2</v>
      </c>
      <c r="F69" s="81">
        <v>1.2759155615549484E-2</v>
      </c>
      <c r="G69" s="82">
        <v>1.8490071762362822E-2</v>
      </c>
      <c r="H69" s="82">
        <v>2.6578714438722867E-2</v>
      </c>
      <c r="I69" s="82">
        <v>1.8785267776316412E-2</v>
      </c>
      <c r="J69" s="83">
        <v>2.4485033138168195E-2</v>
      </c>
    </row>
    <row r="70" spans="1:10" ht="15.75" x14ac:dyDescent="0.2">
      <c r="A70" s="84" t="s">
        <v>127</v>
      </c>
      <c r="B70" s="81">
        <v>5.093666280378234E-2</v>
      </c>
      <c r="C70" s="81">
        <v>8.3130691192702791E-2</v>
      </c>
      <c r="D70" s="81">
        <v>6.4733919569399001E-2</v>
      </c>
      <c r="E70" s="81">
        <v>5.0021848117050079E-2</v>
      </c>
      <c r="F70" s="81">
        <v>2.4059583498085246E-2</v>
      </c>
      <c r="G70" s="82">
        <v>1.8100930039527875E-2</v>
      </c>
      <c r="H70" s="82">
        <v>2.1593658983364242E-2</v>
      </c>
      <c r="I70" s="82">
        <v>2.0573322742459522E-2</v>
      </c>
      <c r="J70" s="83">
        <v>3.6575408059768048E-2</v>
      </c>
    </row>
    <row r="71" spans="1:10" ht="15.75" x14ac:dyDescent="0.2">
      <c r="A71" s="84" t="s">
        <v>128</v>
      </c>
      <c r="B71" s="81">
        <v>3.3681971923126684E-2</v>
      </c>
      <c r="C71" s="81">
        <v>5.7214959150584409E-2</v>
      </c>
      <c r="D71" s="81">
        <v>4.7715964127591388E-2</v>
      </c>
      <c r="E71" s="81">
        <v>3.5435840125007306E-2</v>
      </c>
      <c r="F71" s="81">
        <v>2.0947532021806346E-2</v>
      </c>
      <c r="G71" s="82">
        <v>1.6345008004745473E-2</v>
      </c>
      <c r="H71" s="82">
        <v>1.710283157335224E-2</v>
      </c>
      <c r="I71" s="82">
        <v>2.0761702560469331E-2</v>
      </c>
      <c r="J71" s="83">
        <v>2.8691828391282214E-2</v>
      </c>
    </row>
    <row r="72" spans="1:10" ht="15.75" x14ac:dyDescent="0.2">
      <c r="A72" s="84" t="s">
        <v>129</v>
      </c>
      <c r="B72" s="81">
        <v>5.6121265317281684E-2</v>
      </c>
      <c r="C72" s="81">
        <v>7.9036501935279696E-2</v>
      </c>
      <c r="D72" s="81">
        <v>5.6667361059406562E-2</v>
      </c>
      <c r="E72" s="81">
        <v>3.5712215127195905E-2</v>
      </c>
      <c r="F72" s="81">
        <v>1.7515092409440741E-2</v>
      </c>
      <c r="G72" s="82">
        <v>1.7101357133259335E-2</v>
      </c>
      <c r="H72" s="82">
        <v>2.1557761256050918E-2</v>
      </c>
      <c r="I72" s="82">
        <v>2.2198716222965247E-2</v>
      </c>
      <c r="J72" s="83">
        <v>3.4161736976422497E-2</v>
      </c>
    </row>
    <row r="73" spans="1:10" ht="15.75" x14ac:dyDescent="0.2">
      <c r="A73" s="84" t="s">
        <v>130</v>
      </c>
      <c r="B73" s="81">
        <v>6.4083656216248258E-2</v>
      </c>
      <c r="C73" s="81">
        <v>0.10517441328550169</v>
      </c>
      <c r="D73" s="81">
        <v>7.2593762791543628E-2</v>
      </c>
      <c r="E73" s="81">
        <v>3.6364426250026186E-2</v>
      </c>
      <c r="F73" s="81">
        <v>1.7047801171232665E-2</v>
      </c>
      <c r="G73" s="82">
        <v>1.8116602442031393E-2</v>
      </c>
      <c r="H73" s="82">
        <v>2.2991940177462006E-2</v>
      </c>
      <c r="I73" s="82">
        <v>2.9133967274066523E-2</v>
      </c>
      <c r="J73" s="83">
        <v>4.0414781624470424E-2</v>
      </c>
    </row>
    <row r="74" spans="1:10" ht="15.75" x14ac:dyDescent="0.2">
      <c r="A74" s="84" t="s">
        <v>131</v>
      </c>
      <c r="B74" s="81">
        <v>4.3913974386346442E-2</v>
      </c>
      <c r="C74" s="81">
        <v>7.9425185814389204E-2</v>
      </c>
      <c r="D74" s="81">
        <v>6.5082051099793509E-2</v>
      </c>
      <c r="E74" s="81">
        <v>3.4131289190343431E-2</v>
      </c>
      <c r="F74" s="81">
        <v>1.6518158987247521E-2</v>
      </c>
      <c r="G74" s="82">
        <v>1.6753811686682371E-2</v>
      </c>
      <c r="H74" s="82">
        <v>2.0973338642146778E-2</v>
      </c>
      <c r="I74" s="82">
        <v>2.5133427594229332E-2</v>
      </c>
      <c r="J74" s="83">
        <v>3.3200601677146266E-2</v>
      </c>
    </row>
    <row r="75" spans="1:10" ht="15.75" x14ac:dyDescent="0.2">
      <c r="A75" s="84" t="s">
        <v>132</v>
      </c>
      <c r="B75" s="81">
        <v>4.3362413323678926E-2</v>
      </c>
      <c r="C75" s="81">
        <v>7.5239730269310148E-2</v>
      </c>
      <c r="D75" s="81">
        <v>4.89550006593127E-2</v>
      </c>
      <c r="E75" s="81">
        <v>2.1840323032087629E-2</v>
      </c>
      <c r="F75" s="81">
        <v>1.2604290367653868E-2</v>
      </c>
      <c r="G75" s="82">
        <v>1.3565940191969075E-2</v>
      </c>
      <c r="H75" s="82">
        <v>1.9475704094390117E-2</v>
      </c>
      <c r="I75" s="82">
        <v>2.8092518139791696E-2</v>
      </c>
      <c r="J75" s="83">
        <v>2.7697475258804245E-2</v>
      </c>
    </row>
    <row r="76" spans="1:10" ht="16.5" thickBot="1" x14ac:dyDescent="0.25">
      <c r="A76" s="85" t="s">
        <v>133</v>
      </c>
      <c r="B76" s="81">
        <v>4.6172770424394272E-2</v>
      </c>
      <c r="C76" s="81">
        <v>7.4419442764935409E-2</v>
      </c>
      <c r="D76" s="81">
        <v>5.6467128320122462E-2</v>
      </c>
      <c r="E76" s="81">
        <v>4.1630643735906116E-2</v>
      </c>
      <c r="F76" s="81">
        <v>2.2952436711956126E-2</v>
      </c>
      <c r="G76" s="82">
        <v>1.733755116137569E-2</v>
      </c>
      <c r="H76" s="82">
        <v>1.8947018232590235E-2</v>
      </c>
      <c r="I76" s="82">
        <v>1.8327459363497108E-2</v>
      </c>
      <c r="J76" s="83">
        <v>3.3099890588018509E-2</v>
      </c>
    </row>
    <row r="77" spans="1:10" ht="16.5" thickBot="1" x14ac:dyDescent="0.25">
      <c r="A77" s="76" t="s">
        <v>11</v>
      </c>
      <c r="B77" s="77">
        <v>4.04780356848558E-2</v>
      </c>
      <c r="C77" s="77">
        <v>5.5946343038369963E-2</v>
      </c>
      <c r="D77" s="77">
        <v>4.2956664834902875E-2</v>
      </c>
      <c r="E77" s="77">
        <v>3.7045694452031291E-2</v>
      </c>
      <c r="F77" s="77">
        <v>2.058983805347412E-2</v>
      </c>
      <c r="G77" s="78">
        <v>1.5755363862978166E-2</v>
      </c>
      <c r="H77" s="78">
        <v>1.8775476828610967E-2</v>
      </c>
      <c r="I77" s="78">
        <v>2.0073867592584688E-2</v>
      </c>
      <c r="J77" s="79">
        <v>2.8493526702044747E-2</v>
      </c>
    </row>
    <row r="78" spans="1:10" ht="15.75" x14ac:dyDescent="0.2">
      <c r="A78" s="80" t="s">
        <v>134</v>
      </c>
      <c r="B78" s="81">
        <v>4.8103119792205329E-2</v>
      </c>
      <c r="C78" s="81">
        <v>5.9004451969600399E-2</v>
      </c>
      <c r="D78" s="81">
        <v>4.321616876486075E-2</v>
      </c>
      <c r="E78" s="81">
        <v>3.7433229706415834E-2</v>
      </c>
      <c r="F78" s="81">
        <v>2.3971904113312792E-2</v>
      </c>
      <c r="G78" s="82">
        <v>1.5292280770976045E-2</v>
      </c>
      <c r="H78" s="82">
        <v>1.9765701549681158E-2</v>
      </c>
      <c r="I78" s="82">
        <v>2.0658893423166708E-2</v>
      </c>
      <c r="J78" s="83">
        <v>3.0423703097977869E-2</v>
      </c>
    </row>
    <row r="79" spans="1:10" ht="15.75" x14ac:dyDescent="0.2">
      <c r="A79" s="84" t="s">
        <v>135</v>
      </c>
      <c r="B79" s="81">
        <v>3.3569448743677247E-2</v>
      </c>
      <c r="C79" s="81">
        <v>5.813669715604447E-2</v>
      </c>
      <c r="D79" s="81">
        <v>4.8877301018875711E-2</v>
      </c>
      <c r="E79" s="81">
        <v>4.9795246533965998E-2</v>
      </c>
      <c r="F79" s="81">
        <v>2.4760550255234538E-2</v>
      </c>
      <c r="G79" s="82">
        <v>1.7474151371402902E-2</v>
      </c>
      <c r="H79" s="82">
        <v>1.9017573387685369E-2</v>
      </c>
      <c r="I79" s="82">
        <v>2.2394935209826397E-2</v>
      </c>
      <c r="J79" s="83">
        <v>3.0879390871536669E-2</v>
      </c>
    </row>
    <row r="80" spans="1:10" ht="15.75" x14ac:dyDescent="0.2">
      <c r="A80" s="84" t="s">
        <v>136</v>
      </c>
      <c r="B80" s="81">
        <v>4.5912452530700788E-2</v>
      </c>
      <c r="C80" s="81">
        <v>6.3619295717352323E-2</v>
      </c>
      <c r="D80" s="81">
        <v>4.2553288878918322E-2</v>
      </c>
      <c r="E80" s="81">
        <v>4.0334344313605774E-2</v>
      </c>
      <c r="F80" s="81">
        <v>1.7231963602702783E-2</v>
      </c>
      <c r="G80" s="82">
        <v>1.4313515938437148E-2</v>
      </c>
      <c r="H80" s="82">
        <v>1.6466071765540401E-2</v>
      </c>
      <c r="I80" s="82">
        <v>1.7136218399123951E-2</v>
      </c>
      <c r="J80" s="83">
        <v>2.8715969362443652E-2</v>
      </c>
    </row>
    <row r="81" spans="1:10" ht="16.5" thickBot="1" x14ac:dyDescent="0.25">
      <c r="A81" s="85" t="s">
        <v>137</v>
      </c>
      <c r="B81" s="81">
        <v>3.3839897212769858E-2</v>
      </c>
      <c r="C81" s="81">
        <v>4.5275028449552279E-2</v>
      </c>
      <c r="D81" s="81">
        <v>3.8655323628115891E-2</v>
      </c>
      <c r="E81" s="81">
        <v>2.7812260240079389E-2</v>
      </c>
      <c r="F81" s="81">
        <v>1.7760273455788112E-2</v>
      </c>
      <c r="G81" s="82">
        <v>1.612423988125454E-2</v>
      </c>
      <c r="H81" s="82">
        <v>1.9396285888844168E-2</v>
      </c>
      <c r="I81" s="82">
        <v>1.9990333665441503E-2</v>
      </c>
      <c r="J81" s="83">
        <v>2.4975781177378035E-2</v>
      </c>
    </row>
    <row r="82" spans="1:10" ht="16.5" thickBot="1" x14ac:dyDescent="0.25">
      <c r="A82" s="76" t="s">
        <v>10</v>
      </c>
      <c r="B82" s="77">
        <v>3.0500287919233354E-2</v>
      </c>
      <c r="C82" s="77">
        <v>5.626372392298748E-2</v>
      </c>
      <c r="D82" s="77">
        <v>4.2393187190594539E-2</v>
      </c>
      <c r="E82" s="77">
        <v>2.3853619245636566E-2</v>
      </c>
      <c r="F82" s="77">
        <v>1.1929774017058555E-2</v>
      </c>
      <c r="G82" s="78">
        <v>1.1892950364113714E-2</v>
      </c>
      <c r="H82" s="78">
        <v>1.63370264158565E-2</v>
      </c>
      <c r="I82" s="78">
        <v>2.187908518076245E-2</v>
      </c>
      <c r="J82" s="79">
        <v>2.3581705990564708E-2</v>
      </c>
    </row>
    <row r="83" spans="1:10" ht="16.5" thickBot="1" x14ac:dyDescent="0.25">
      <c r="A83" s="92" t="s">
        <v>10</v>
      </c>
      <c r="B83" s="81">
        <v>3.0500287919233354E-2</v>
      </c>
      <c r="C83" s="81">
        <v>5.626372392298748E-2</v>
      </c>
      <c r="D83" s="81">
        <v>4.2393187190594539E-2</v>
      </c>
      <c r="E83" s="81">
        <v>2.3853619245636566E-2</v>
      </c>
      <c r="F83" s="81">
        <v>1.1929774017058555E-2</v>
      </c>
      <c r="G83" s="82">
        <v>1.1892950364113714E-2</v>
      </c>
      <c r="H83" s="82">
        <v>1.63370264158565E-2</v>
      </c>
      <c r="I83" s="82">
        <v>2.187908518076245E-2</v>
      </c>
      <c r="J83" s="83">
        <v>2.3581705990564708E-2</v>
      </c>
    </row>
    <row r="84" spans="1:10" ht="16.5" thickBot="1" x14ac:dyDescent="0.25">
      <c r="A84" s="76" t="s">
        <v>8</v>
      </c>
      <c r="B84" s="77">
        <v>3.7555161932852341E-2</v>
      </c>
      <c r="C84" s="77">
        <v>4.8222182895694313E-2</v>
      </c>
      <c r="D84" s="77">
        <v>2.9937079519776009E-2</v>
      </c>
      <c r="E84" s="77">
        <v>1.9066586060690217E-2</v>
      </c>
      <c r="F84" s="77">
        <v>9.4797625850110718E-3</v>
      </c>
      <c r="G84" s="78">
        <v>1.3798854092076662E-2</v>
      </c>
      <c r="H84" s="78">
        <v>1.6957896021699091E-2</v>
      </c>
      <c r="I84" s="78">
        <v>2.0587707485970819E-2</v>
      </c>
      <c r="J84" s="79">
        <v>2.2366717869651567E-2</v>
      </c>
    </row>
    <row r="85" spans="1:10" ht="15.75" x14ac:dyDescent="0.2">
      <c r="A85" s="80" t="s">
        <v>138</v>
      </c>
      <c r="B85" s="86">
        <v>1.3257972471929034E-2</v>
      </c>
      <c r="C85" s="86">
        <v>1.8155726732606365E-2</v>
      </c>
      <c r="D85" s="86">
        <v>3.1138533534082635E-2</v>
      </c>
      <c r="E85" s="86">
        <v>1.2418901979773425E-2</v>
      </c>
      <c r="F85" s="86">
        <v>1.020288559312495E-2</v>
      </c>
      <c r="G85" s="87">
        <v>1.4267086672822945E-2</v>
      </c>
      <c r="H85" s="87">
        <v>2.7210296012504163E-2</v>
      </c>
      <c r="I85" s="87">
        <v>4.3024273246151552E-2</v>
      </c>
      <c r="J85" s="88">
        <v>1.9149602788218149E-2</v>
      </c>
    </row>
    <row r="86" spans="1:10" ht="15.75" x14ac:dyDescent="0.2">
      <c r="A86" s="84" t="s">
        <v>139</v>
      </c>
      <c r="B86" s="81">
        <v>2.1432188970797832E-2</v>
      </c>
      <c r="C86" s="81">
        <v>4.9342382926778089E-2</v>
      </c>
      <c r="D86" s="81">
        <v>2.9996340952052832E-2</v>
      </c>
      <c r="E86" s="81">
        <v>1.7229923078399812E-2</v>
      </c>
      <c r="F86" s="81">
        <v>1.2895076032885797E-2</v>
      </c>
      <c r="G86" s="82">
        <v>1.9610577229540072E-2</v>
      </c>
      <c r="H86" s="82">
        <v>2.1143351669095138E-2</v>
      </c>
      <c r="I86" s="82">
        <v>3.054608316920079E-2</v>
      </c>
      <c r="J86" s="83">
        <v>2.4346560545137941E-2</v>
      </c>
    </row>
    <row r="87" spans="1:10" ht="15.75" x14ac:dyDescent="0.2">
      <c r="A87" s="84" t="s">
        <v>140</v>
      </c>
      <c r="B87" s="81">
        <v>1.8015261631641886E-2</v>
      </c>
      <c r="C87" s="81">
        <v>1.9705533223729484E-2</v>
      </c>
      <c r="D87" s="81">
        <v>1.5224819829829452E-2</v>
      </c>
      <c r="E87" s="81">
        <v>1.2063765177598103E-2</v>
      </c>
      <c r="F87" s="81">
        <v>1.6119703474931819E-2</v>
      </c>
      <c r="G87" s="82">
        <v>2.4648809891079527E-2</v>
      </c>
      <c r="H87" s="82">
        <v>2.7892366765960498E-2</v>
      </c>
      <c r="I87" s="82">
        <v>2.3791199164772014E-2</v>
      </c>
      <c r="J87" s="83">
        <v>1.9806592025952328E-2</v>
      </c>
    </row>
    <row r="88" spans="1:10" ht="15.75" x14ac:dyDescent="0.2">
      <c r="A88" s="84" t="s">
        <v>141</v>
      </c>
      <c r="B88" s="81">
        <v>4.963886801748283E-2</v>
      </c>
      <c r="C88" s="81">
        <v>5.8274338026567132E-2</v>
      </c>
      <c r="D88" s="81">
        <v>3.6533953911881599E-2</v>
      </c>
      <c r="E88" s="81">
        <v>2.082701881354522E-2</v>
      </c>
      <c r="F88" s="81">
        <v>7.4645451497903203E-3</v>
      </c>
      <c r="G88" s="82">
        <v>9.4597335040658443E-3</v>
      </c>
      <c r="H88" s="82">
        <v>1.2795227710521632E-2</v>
      </c>
      <c r="I88" s="82">
        <v>1.5477825493380035E-2</v>
      </c>
      <c r="J88" s="83">
        <v>2.2363688719566576E-2</v>
      </c>
    </row>
    <row r="89" spans="1:10" ht="15.75" x14ac:dyDescent="0.2">
      <c r="A89" s="84" t="s">
        <v>142</v>
      </c>
      <c r="B89" s="81">
        <v>1.4346049076707192E-2</v>
      </c>
      <c r="C89" s="81">
        <v>2.0305849906532329E-2</v>
      </c>
      <c r="D89" s="81">
        <v>9.368289306202416E-3</v>
      </c>
      <c r="E89" s="81">
        <v>2.5204545834141431E-2</v>
      </c>
      <c r="F89" s="81">
        <v>1.4723465467547995E-2</v>
      </c>
      <c r="G89" s="82">
        <v>2.8660562268581834E-2</v>
      </c>
      <c r="H89" s="82">
        <v>3.0978991783932781E-2</v>
      </c>
      <c r="I89" s="82">
        <v>3.4558896113701977E-2</v>
      </c>
      <c r="J89" s="83">
        <v>2.1506377101965336E-2</v>
      </c>
    </row>
    <row r="90" spans="1:10" ht="16.5" thickBot="1" x14ac:dyDescent="0.25">
      <c r="A90" s="85" t="s">
        <v>143</v>
      </c>
      <c r="B90" s="89">
        <v>3.1382669750799813E-2</v>
      </c>
      <c r="C90" s="89">
        <v>6.1907868081807406E-2</v>
      </c>
      <c r="D90" s="89">
        <v>2.5900191175671581E-2</v>
      </c>
      <c r="E90" s="89">
        <v>2.0375955416837847E-2</v>
      </c>
      <c r="F90" s="89">
        <v>6.6023994142704453E-3</v>
      </c>
      <c r="G90" s="90">
        <v>2.0369883993853966E-2</v>
      </c>
      <c r="H90" s="90">
        <v>2.1759556748126876E-2</v>
      </c>
      <c r="I90" s="90">
        <v>2.8379768951842462E-2</v>
      </c>
      <c r="J90" s="91">
        <v>2.4641765987772967E-2</v>
      </c>
    </row>
    <row r="91" spans="1:10" ht="15.75" thickBot="1" x14ac:dyDescent="0.25">
      <c r="A91" s="92" t="s">
        <v>6</v>
      </c>
      <c r="B91" s="93">
        <v>0</v>
      </c>
      <c r="C91" s="93">
        <v>0</v>
      </c>
      <c r="D91" s="93">
        <v>0</v>
      </c>
      <c r="E91" s="93">
        <v>0</v>
      </c>
      <c r="F91" s="93">
        <v>0</v>
      </c>
      <c r="G91" s="94">
        <v>0</v>
      </c>
      <c r="H91" s="94">
        <v>0</v>
      </c>
      <c r="I91" s="94">
        <v>0</v>
      </c>
      <c r="J91" s="95">
        <v>0</v>
      </c>
    </row>
    <row r="92" spans="1:10" ht="15.75" x14ac:dyDescent="0.2">
      <c r="A92" s="96" t="s">
        <v>5</v>
      </c>
      <c r="B92" s="97">
        <v>4.0250716669420157E-2</v>
      </c>
      <c r="C92" s="97">
        <v>5.6474196196539692E-2</v>
      </c>
      <c r="D92" s="97">
        <v>3.7856699803423238E-2</v>
      </c>
      <c r="E92" s="97">
        <v>2.2944469314585898E-2</v>
      </c>
      <c r="F92" s="97">
        <v>1.2589990062716079E-2</v>
      </c>
      <c r="G92" s="98">
        <v>1.2250461445796727E-2</v>
      </c>
      <c r="H92" s="98">
        <v>1.6165232028584459E-2</v>
      </c>
      <c r="I92" s="98">
        <v>2.0769545122593748E-2</v>
      </c>
      <c r="J92" s="88">
        <v>2.4660960997519462E-2</v>
      </c>
    </row>
    <row r="93" spans="1:10" ht="30" customHeight="1" x14ac:dyDescent="0.2">
      <c r="A93" s="119" t="str">
        <f>IFERROR(INDEX(Footnotes!$D:$D,MATCH(Footnotes!$B$22,Footnotes!$B:$B,0)),"")</f>
        <v>Participation rate refers to the proportion of general population that are NDIS participants.</v>
      </c>
      <c r="B93" s="119"/>
      <c r="C93" s="119"/>
      <c r="D93" s="119"/>
      <c r="E93" s="119"/>
      <c r="F93" s="119"/>
      <c r="G93" s="119"/>
      <c r="H93" s="119"/>
      <c r="I93" s="119"/>
      <c r="J93" s="119"/>
    </row>
    <row r="94" spans="1:10" ht="15" customHeight="1" x14ac:dyDescent="0.2">
      <c r="A94" s="117" t="s">
        <v>55</v>
      </c>
      <c r="B94" s="117"/>
      <c r="C94" s="117"/>
      <c r="D94" s="117"/>
      <c r="E94" s="117"/>
      <c r="F94" s="117"/>
      <c r="G94" s="117"/>
      <c r="H94" s="117"/>
      <c r="I94" s="117"/>
      <c r="J94" s="117"/>
    </row>
  </sheetData>
  <mergeCells count="3">
    <mergeCell ref="A93:J93"/>
    <mergeCell ref="A1:J1"/>
    <mergeCell ref="A94:J94"/>
  </mergeCells>
  <conditionalFormatting sqref="A93">
    <cfRule type="containsErrors" dxfId="43" priority="1">
      <formula>ISERROR(A93)</formula>
    </cfRule>
  </conditionalFormatting>
  <hyperlinks>
    <hyperlink ref="A94" location="TableOfContents!A1" display="Back to Table of Contents" xr:uid="{E45B0B17-6FF5-420C-BE02-E514C5F34880}"/>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J94"/>
  <sheetViews>
    <sheetView zoomScaleNormal="100" workbookViewId="0">
      <selection sqref="A1:J1"/>
    </sheetView>
  </sheetViews>
  <sheetFormatPr defaultColWidth="0" defaultRowHeight="15" zeroHeight="1" x14ac:dyDescent="0.2"/>
  <cols>
    <col min="1" max="1" width="37.140625" style="23" bestFit="1" customWidth="1"/>
    <col min="2" max="2" width="12.85546875" style="23" bestFit="1" customWidth="1"/>
    <col min="3" max="3" width="14.140625" style="23" bestFit="1" customWidth="1"/>
    <col min="4" max="9" width="15.42578125" style="23" bestFit="1" customWidth="1"/>
    <col min="10" max="10" width="22.42578125" style="23" bestFit="1" customWidth="1"/>
    <col min="11" max="16384" width="9.140625" style="23" hidden="1"/>
  </cols>
  <sheetData>
    <row r="1" spans="1:10" x14ac:dyDescent="0.2">
      <c r="A1" s="121" t="str">
        <f>n_t005h</f>
        <v>Table O.5 Participation rates for male participants by service district and age group as at 31 December 2022</v>
      </c>
      <c r="B1" s="121"/>
      <c r="C1" s="121"/>
      <c r="D1" s="121"/>
      <c r="E1" s="121"/>
      <c r="F1" s="121"/>
      <c r="G1" s="121"/>
      <c r="H1" s="121"/>
      <c r="I1" s="121"/>
      <c r="J1" s="121"/>
    </row>
    <row r="2" spans="1:10" s="111" customFormat="1" ht="16.5" thickBot="1" x14ac:dyDescent="0.25">
      <c r="A2" s="75" t="s">
        <v>47</v>
      </c>
      <c r="B2" s="112" t="s">
        <v>39</v>
      </c>
      <c r="C2" s="112" t="s">
        <v>40</v>
      </c>
      <c r="D2" s="112" t="s">
        <v>41</v>
      </c>
      <c r="E2" s="112" t="s">
        <v>42</v>
      </c>
      <c r="F2" s="112" t="s">
        <v>43</v>
      </c>
      <c r="G2" s="112" t="s">
        <v>44</v>
      </c>
      <c r="H2" s="112" t="s">
        <v>45</v>
      </c>
      <c r="I2" s="113" t="s">
        <v>46</v>
      </c>
      <c r="J2" s="108" t="s">
        <v>57</v>
      </c>
    </row>
    <row r="3" spans="1:10" ht="16.5" thickBot="1" x14ac:dyDescent="0.25">
      <c r="A3" s="76" t="s">
        <v>64</v>
      </c>
      <c r="B3" s="77">
        <v>5.2935184960058092E-2</v>
      </c>
      <c r="C3" s="77">
        <v>7.1374343871133367E-2</v>
      </c>
      <c r="D3" s="77">
        <v>4.4739769816593521E-2</v>
      </c>
      <c r="E3" s="77">
        <v>2.8885312165896744E-2</v>
      </c>
      <c r="F3" s="77">
        <v>1.4369700012884418E-2</v>
      </c>
      <c r="G3" s="78">
        <v>1.2297215663312122E-2</v>
      </c>
      <c r="H3" s="78">
        <v>1.6625910148705788E-2</v>
      </c>
      <c r="I3" s="78">
        <v>2.1374060742586212E-2</v>
      </c>
      <c r="J3" s="79">
        <v>2.9404725587126538E-2</v>
      </c>
    </row>
    <row r="4" spans="1:10" ht="15.75" x14ac:dyDescent="0.2">
      <c r="A4" s="80" t="s">
        <v>65</v>
      </c>
      <c r="B4" s="81">
        <v>7.2718820232941517E-2</v>
      </c>
      <c r="C4" s="81">
        <v>9.9239411415093293E-2</v>
      </c>
      <c r="D4" s="81">
        <v>7.1188052559358839E-2</v>
      </c>
      <c r="E4" s="81">
        <v>4.9440474790471645E-2</v>
      </c>
      <c r="F4" s="81">
        <v>2.4752807662331351E-2</v>
      </c>
      <c r="G4" s="82">
        <v>2.0701956320308607E-2</v>
      </c>
      <c r="H4" s="82">
        <v>2.2535887310500116E-2</v>
      </c>
      <c r="I4" s="82">
        <v>2.6218824473597108E-2</v>
      </c>
      <c r="J4" s="83">
        <v>4.4311048030582299E-2</v>
      </c>
    </row>
    <row r="5" spans="1:10" ht="15.75" x14ac:dyDescent="0.2">
      <c r="A5" s="84" t="s">
        <v>66</v>
      </c>
      <c r="B5" s="81">
        <v>5.3919608659809722E-2</v>
      </c>
      <c r="C5" s="81">
        <v>0.10482449191480427</v>
      </c>
      <c r="D5" s="81">
        <v>6.5843976666062357E-2</v>
      </c>
      <c r="E5" s="81">
        <v>4.4817715992528019E-2</v>
      </c>
      <c r="F5" s="81">
        <v>2.4099344082543186E-2</v>
      </c>
      <c r="G5" s="82">
        <v>1.7269234360547878E-2</v>
      </c>
      <c r="H5" s="82">
        <v>1.8582502789068648E-2</v>
      </c>
      <c r="I5" s="82">
        <v>2.4123806113409915E-2</v>
      </c>
      <c r="J5" s="83">
        <v>4.1008051441314516E-2</v>
      </c>
    </row>
    <row r="6" spans="1:10" ht="15.75" x14ac:dyDescent="0.2">
      <c r="A6" s="84" t="s">
        <v>67</v>
      </c>
      <c r="B6" s="81">
        <v>5.438058233228879E-2</v>
      </c>
      <c r="C6" s="81">
        <v>0.10754572723894103</v>
      </c>
      <c r="D6" s="81">
        <v>6.7668753528911885E-2</v>
      </c>
      <c r="E6" s="81">
        <v>4.3915412343150176E-2</v>
      </c>
      <c r="F6" s="81">
        <v>2.9638110809558114E-2</v>
      </c>
      <c r="G6" s="82">
        <v>2.9042829080020656E-2</v>
      </c>
      <c r="H6" s="82">
        <v>2.3191818647889065E-2</v>
      </c>
      <c r="I6" s="82">
        <v>3.0648367353613617E-2</v>
      </c>
      <c r="J6" s="83">
        <v>4.4818235284375438E-2</v>
      </c>
    </row>
    <row r="7" spans="1:10" ht="15.75" x14ac:dyDescent="0.2">
      <c r="A7" s="84" t="s">
        <v>68</v>
      </c>
      <c r="B7" s="81">
        <v>4.4813993075987789E-2</v>
      </c>
      <c r="C7" s="81">
        <v>7.2777054793559753E-2</v>
      </c>
      <c r="D7" s="81">
        <v>5.0468626505069822E-2</v>
      </c>
      <c r="E7" s="81">
        <v>3.5047965493318241E-2</v>
      </c>
      <c r="F7" s="81">
        <v>2.1168198107708321E-2</v>
      </c>
      <c r="G7" s="82">
        <v>1.940641731345473E-2</v>
      </c>
      <c r="H7" s="82">
        <v>2.1251207343130865E-2</v>
      </c>
      <c r="I7" s="82">
        <v>2.2573399875096357E-2</v>
      </c>
      <c r="J7" s="83">
        <v>3.328230296116353E-2</v>
      </c>
    </row>
    <row r="8" spans="1:10" ht="15.75" x14ac:dyDescent="0.2">
      <c r="A8" s="84" t="s">
        <v>69</v>
      </c>
      <c r="B8" s="81">
        <v>8.8831376737247253E-2</v>
      </c>
      <c r="C8" s="81">
        <v>0.11196292890314841</v>
      </c>
      <c r="D8" s="81">
        <v>6.4680493640960957E-2</v>
      </c>
      <c r="E8" s="81">
        <v>5.4382205426925866E-2</v>
      </c>
      <c r="F8" s="81">
        <v>3.1794519961806947E-2</v>
      </c>
      <c r="G8" s="82">
        <v>2.4315655641098527E-2</v>
      </c>
      <c r="H8" s="82">
        <v>2.2369068103483884E-2</v>
      </c>
      <c r="I8" s="82">
        <v>2.5733638096412468E-2</v>
      </c>
      <c r="J8" s="83">
        <v>4.9509780591276337E-2</v>
      </c>
    </row>
    <row r="9" spans="1:10" ht="15.75" x14ac:dyDescent="0.2">
      <c r="A9" s="84" t="s">
        <v>70</v>
      </c>
      <c r="B9" s="81">
        <v>6.4871728594157088E-2</v>
      </c>
      <c r="C9" s="81">
        <v>7.5583974054888675E-2</v>
      </c>
      <c r="D9" s="81">
        <v>4.9268710259429874E-2</v>
      </c>
      <c r="E9" s="81">
        <v>3.5837023515235655E-2</v>
      </c>
      <c r="F9" s="81">
        <v>2.3912417457592299E-2</v>
      </c>
      <c r="G9" s="82">
        <v>1.6043906008758865E-2</v>
      </c>
      <c r="H9" s="82">
        <v>1.9524135697779853E-2</v>
      </c>
      <c r="I9" s="82">
        <v>2.1610782104038891E-2</v>
      </c>
      <c r="J9" s="83">
        <v>3.6213595858891265E-2</v>
      </c>
    </row>
    <row r="10" spans="1:10" ht="15.75" x14ac:dyDescent="0.2">
      <c r="A10" s="84" t="s">
        <v>71</v>
      </c>
      <c r="B10" s="81">
        <v>6.3653727869756066E-2</v>
      </c>
      <c r="C10" s="81">
        <v>9.453737984664376E-2</v>
      </c>
      <c r="D10" s="81">
        <v>5.9562774515100836E-2</v>
      </c>
      <c r="E10" s="81">
        <v>3.6598939620650021E-2</v>
      </c>
      <c r="F10" s="81">
        <v>1.8447639877892955E-2</v>
      </c>
      <c r="G10" s="82">
        <v>1.4187348661763041E-2</v>
      </c>
      <c r="H10" s="82">
        <v>1.8273122622559489E-2</v>
      </c>
      <c r="I10" s="82">
        <v>2.0843491697260273E-2</v>
      </c>
      <c r="J10" s="83">
        <v>3.7283999915117702E-2</v>
      </c>
    </row>
    <row r="11" spans="1:10" ht="15.75" x14ac:dyDescent="0.2">
      <c r="A11" s="84" t="s">
        <v>72</v>
      </c>
      <c r="B11" s="81">
        <v>3.0333384961228886E-2</v>
      </c>
      <c r="C11" s="81">
        <v>3.8609000850691591E-2</v>
      </c>
      <c r="D11" s="81">
        <v>2.3382745838260274E-2</v>
      </c>
      <c r="E11" s="81">
        <v>1.6476010074455445E-2</v>
      </c>
      <c r="F11" s="81">
        <v>9.8880220469914262E-3</v>
      </c>
      <c r="G11" s="82">
        <v>6.7602700961741386E-3</v>
      </c>
      <c r="H11" s="82">
        <v>1.0761227226985854E-2</v>
      </c>
      <c r="I11" s="82">
        <v>1.5515513834693712E-2</v>
      </c>
      <c r="J11" s="83">
        <v>1.728053562910567E-2</v>
      </c>
    </row>
    <row r="12" spans="1:10" ht="15.75" x14ac:dyDescent="0.2">
      <c r="A12" s="84" t="s">
        <v>73</v>
      </c>
      <c r="B12" s="81">
        <v>6.086983537825115E-2</v>
      </c>
      <c r="C12" s="81">
        <v>8.9023918321230314E-2</v>
      </c>
      <c r="D12" s="81">
        <v>6.1238396488058323E-2</v>
      </c>
      <c r="E12" s="81">
        <v>5.3988475178297878E-2</v>
      </c>
      <c r="F12" s="81">
        <v>3.0830063016471006E-2</v>
      </c>
      <c r="G12" s="82">
        <v>2.0059907333103536E-2</v>
      </c>
      <c r="H12" s="82">
        <v>2.104404379786989E-2</v>
      </c>
      <c r="I12" s="82">
        <v>2.2196292524326183E-2</v>
      </c>
      <c r="J12" s="83">
        <v>4.0985168202822761E-2</v>
      </c>
    </row>
    <row r="13" spans="1:10" ht="15.75" x14ac:dyDescent="0.2">
      <c r="A13" s="84" t="s">
        <v>74</v>
      </c>
      <c r="B13" s="81">
        <v>3.709747400922192E-2</v>
      </c>
      <c r="C13" s="81">
        <v>4.7005629875987762E-2</v>
      </c>
      <c r="D13" s="81">
        <v>2.8292499565772421E-2</v>
      </c>
      <c r="E13" s="81">
        <v>1.6383759299138802E-2</v>
      </c>
      <c r="F13" s="81">
        <v>7.8929359217964692E-3</v>
      </c>
      <c r="G13" s="82">
        <v>7.8783470867473063E-3</v>
      </c>
      <c r="H13" s="82">
        <v>1.2584216611987905E-2</v>
      </c>
      <c r="I13" s="82">
        <v>1.6316772227831764E-2</v>
      </c>
      <c r="J13" s="83">
        <v>1.8241059806474412E-2</v>
      </c>
    </row>
    <row r="14" spans="1:10" ht="15.75" x14ac:dyDescent="0.2">
      <c r="A14" s="84" t="s">
        <v>75</v>
      </c>
      <c r="B14" s="81">
        <v>5.6280246095264067E-2</v>
      </c>
      <c r="C14" s="81">
        <v>7.3476431533176512E-2</v>
      </c>
      <c r="D14" s="81">
        <v>4.0873699999561766E-2</v>
      </c>
      <c r="E14" s="81">
        <v>2.8838267528520152E-2</v>
      </c>
      <c r="F14" s="81">
        <v>1.5077584089301198E-2</v>
      </c>
      <c r="G14" s="82">
        <v>1.2143639716772882E-2</v>
      </c>
      <c r="H14" s="82">
        <v>1.534027605697318E-2</v>
      </c>
      <c r="I14" s="82">
        <v>2.1054720459889115E-2</v>
      </c>
      <c r="J14" s="83">
        <v>3.0771979766050141E-2</v>
      </c>
    </row>
    <row r="15" spans="1:10" ht="15.75" x14ac:dyDescent="0.2">
      <c r="A15" s="84" t="s">
        <v>76</v>
      </c>
      <c r="B15" s="81">
        <v>5.0081241220815066E-2</v>
      </c>
      <c r="C15" s="81">
        <v>6.8948352319342363E-2</v>
      </c>
      <c r="D15" s="81">
        <v>4.6262099551480633E-2</v>
      </c>
      <c r="E15" s="81">
        <v>4.2691243355396272E-2</v>
      </c>
      <c r="F15" s="81">
        <v>2.1742549044307665E-2</v>
      </c>
      <c r="G15" s="82">
        <v>1.5448274143000533E-2</v>
      </c>
      <c r="H15" s="82">
        <v>1.5340924170799247E-2</v>
      </c>
      <c r="I15" s="82">
        <v>1.7954634483656393E-2</v>
      </c>
      <c r="J15" s="83">
        <v>3.129150093534299E-2</v>
      </c>
    </row>
    <row r="16" spans="1:10" ht="15.75" x14ac:dyDescent="0.2">
      <c r="A16" s="84" t="s">
        <v>77</v>
      </c>
      <c r="B16" s="81">
        <v>2.9805152779511849E-2</v>
      </c>
      <c r="C16" s="81">
        <v>4.963253210523471E-2</v>
      </c>
      <c r="D16" s="81">
        <v>2.5980190158519052E-2</v>
      </c>
      <c r="E16" s="81">
        <v>9.0567625713733023E-3</v>
      </c>
      <c r="F16" s="81">
        <v>4.1191907573212578E-3</v>
      </c>
      <c r="G16" s="82">
        <v>6.6186989102622927E-3</v>
      </c>
      <c r="H16" s="82">
        <v>1.5337962001082641E-2</v>
      </c>
      <c r="I16" s="82">
        <v>2.2623234803188143E-2</v>
      </c>
      <c r="J16" s="83">
        <v>1.3816794400263224E-2</v>
      </c>
    </row>
    <row r="17" spans="1:10" ht="15.75" x14ac:dyDescent="0.2">
      <c r="A17" s="84" t="s">
        <v>78</v>
      </c>
      <c r="B17" s="81">
        <v>5.5774159685129492E-2</v>
      </c>
      <c r="C17" s="81">
        <v>7.6218007229718235E-2</v>
      </c>
      <c r="D17" s="81">
        <v>4.6567907213894068E-2</v>
      </c>
      <c r="E17" s="81">
        <v>4.2211867848366183E-2</v>
      </c>
      <c r="F17" s="81">
        <v>1.9633460296553256E-2</v>
      </c>
      <c r="G17" s="82">
        <v>1.9684934101527222E-2</v>
      </c>
      <c r="H17" s="82">
        <v>2.1738439563950433E-2</v>
      </c>
      <c r="I17" s="82">
        <v>2.6732272785652312E-2</v>
      </c>
      <c r="J17" s="83">
        <v>3.7077912880677105E-2</v>
      </c>
    </row>
    <row r="18" spans="1:10" ht="16.5" thickBot="1" x14ac:dyDescent="0.25">
      <c r="A18" s="85" t="s">
        <v>79</v>
      </c>
      <c r="B18" s="81">
        <v>5.6705079093648462E-2</v>
      </c>
      <c r="C18" s="81">
        <v>5.9426341707557458E-2</v>
      </c>
      <c r="D18" s="81">
        <v>3.5566411484465439E-2</v>
      </c>
      <c r="E18" s="81">
        <v>2.315261454090467E-2</v>
      </c>
      <c r="F18" s="81">
        <v>1.1225624581623211E-2</v>
      </c>
      <c r="G18" s="82">
        <v>8.7903331033862362E-3</v>
      </c>
      <c r="H18" s="82">
        <v>1.4795927311820554E-2</v>
      </c>
      <c r="I18" s="82">
        <v>2.1218840231128119E-2</v>
      </c>
      <c r="J18" s="83">
        <v>2.5889042823166303E-2</v>
      </c>
    </row>
    <row r="19" spans="1:10" ht="16.5" thickBot="1" x14ac:dyDescent="0.25">
      <c r="A19" s="76" t="s">
        <v>15</v>
      </c>
      <c r="B19" s="77">
        <v>5.9471385417641714E-2</v>
      </c>
      <c r="C19" s="77">
        <v>7.8052761633487192E-2</v>
      </c>
      <c r="D19" s="77">
        <v>4.5480891659961283E-2</v>
      </c>
      <c r="E19" s="77">
        <v>2.3855750938884635E-2</v>
      </c>
      <c r="F19" s="77">
        <v>1.3178796624433914E-2</v>
      </c>
      <c r="G19" s="78">
        <v>1.2978308781930138E-2</v>
      </c>
      <c r="H19" s="78">
        <v>1.728857653215125E-2</v>
      </c>
      <c r="I19" s="78">
        <v>2.1898758315766192E-2</v>
      </c>
      <c r="J19" s="79">
        <v>3.0123071285013708E-2</v>
      </c>
    </row>
    <row r="20" spans="1:10" ht="15.75" x14ac:dyDescent="0.2">
      <c r="A20" s="80" t="s">
        <v>80</v>
      </c>
      <c r="B20" s="81">
        <v>6.4027244485140689E-2</v>
      </c>
      <c r="C20" s="81">
        <v>0.10328978022963231</v>
      </c>
      <c r="D20" s="81">
        <v>7.630451720211448E-2</v>
      </c>
      <c r="E20" s="81">
        <v>4.7839305247708158E-2</v>
      </c>
      <c r="F20" s="81">
        <v>2.5081052703192969E-2</v>
      </c>
      <c r="G20" s="82">
        <v>2.0924142515772903E-2</v>
      </c>
      <c r="H20" s="82">
        <v>2.2776999153415481E-2</v>
      </c>
      <c r="I20" s="82">
        <v>2.6287122121187022E-2</v>
      </c>
      <c r="J20" s="83">
        <v>4.3667644543462204E-2</v>
      </c>
    </row>
    <row r="21" spans="1:10" ht="15.75" x14ac:dyDescent="0.2">
      <c r="A21" s="84" t="s">
        <v>81</v>
      </c>
      <c r="B21" s="81">
        <v>5.6241246796125244E-2</v>
      </c>
      <c r="C21" s="81">
        <v>9.1456475175295857E-2</v>
      </c>
      <c r="D21" s="81">
        <v>5.868773868467745E-2</v>
      </c>
      <c r="E21" s="81">
        <v>3.8690094933735784E-2</v>
      </c>
      <c r="F21" s="81">
        <v>2.4996254244497418E-2</v>
      </c>
      <c r="G21" s="82">
        <v>1.9791609292755277E-2</v>
      </c>
      <c r="H21" s="82">
        <v>1.942061330747832E-2</v>
      </c>
      <c r="I21" s="82">
        <v>2.6198845207758045E-2</v>
      </c>
      <c r="J21" s="83">
        <v>3.9122580229764767E-2</v>
      </c>
    </row>
    <row r="22" spans="1:10" ht="15.75" x14ac:dyDescent="0.2">
      <c r="A22" s="84" t="s">
        <v>82</v>
      </c>
      <c r="B22" s="81">
        <v>7.7171484200660001E-2</v>
      </c>
      <c r="C22" s="81">
        <v>0.10595817875878077</v>
      </c>
      <c r="D22" s="81">
        <v>6.5415679846396971E-2</v>
      </c>
      <c r="E22" s="81">
        <v>4.1606826885487017E-2</v>
      </c>
      <c r="F22" s="81">
        <v>2.7810973406518381E-2</v>
      </c>
      <c r="G22" s="82">
        <v>2.2061077025348971E-2</v>
      </c>
      <c r="H22" s="82">
        <v>1.9333423489135169E-2</v>
      </c>
      <c r="I22" s="82">
        <v>2.5018857787804171E-2</v>
      </c>
      <c r="J22" s="83">
        <v>4.4967017498373119E-2</v>
      </c>
    </row>
    <row r="23" spans="1:10" ht="15.75" x14ac:dyDescent="0.2">
      <c r="A23" s="84" t="s">
        <v>83</v>
      </c>
      <c r="B23" s="81">
        <v>5.2431184407987837E-2</v>
      </c>
      <c r="C23" s="81">
        <v>7.0036487024109056E-2</v>
      </c>
      <c r="D23" s="81">
        <v>4.404329819748426E-2</v>
      </c>
      <c r="E23" s="81">
        <v>2.0261295809723169E-2</v>
      </c>
      <c r="F23" s="81">
        <v>1.0033895442653241E-2</v>
      </c>
      <c r="G23" s="82">
        <v>1.2482846566416498E-2</v>
      </c>
      <c r="H23" s="82">
        <v>1.9811718925340907E-2</v>
      </c>
      <c r="I23" s="82">
        <v>2.5242596555620719E-2</v>
      </c>
      <c r="J23" s="83">
        <v>2.6863105618344863E-2</v>
      </c>
    </row>
    <row r="24" spans="1:10" ht="15.75" x14ac:dyDescent="0.2">
      <c r="A24" s="84" t="s">
        <v>84</v>
      </c>
      <c r="B24" s="81">
        <v>6.5713397023234449E-2</v>
      </c>
      <c r="C24" s="81">
        <v>9.2069259321794883E-2</v>
      </c>
      <c r="D24" s="81">
        <v>5.4457335285712456E-2</v>
      </c>
      <c r="E24" s="81">
        <v>3.8415660771111866E-2</v>
      </c>
      <c r="F24" s="81">
        <v>2.6247973648607065E-2</v>
      </c>
      <c r="G24" s="82">
        <v>2.1632561243205287E-2</v>
      </c>
      <c r="H24" s="82">
        <v>2.177075608279613E-2</v>
      </c>
      <c r="I24" s="82">
        <v>2.5486535948751665E-2</v>
      </c>
      <c r="J24" s="83">
        <v>4.0650468229363738E-2</v>
      </c>
    </row>
    <row r="25" spans="1:10" ht="15.75" x14ac:dyDescent="0.2">
      <c r="A25" s="84" t="s">
        <v>85</v>
      </c>
      <c r="B25" s="81">
        <v>6.9166226618597837E-2</v>
      </c>
      <c r="C25" s="81">
        <v>9.4958866302161341E-2</v>
      </c>
      <c r="D25" s="81">
        <v>5.819201826082742E-2</v>
      </c>
      <c r="E25" s="81">
        <v>4.4205143422601637E-2</v>
      </c>
      <c r="F25" s="81">
        <v>2.26667509499427E-2</v>
      </c>
      <c r="G25" s="82">
        <v>2.316074146646159E-2</v>
      </c>
      <c r="H25" s="82">
        <v>2.2477373945275794E-2</v>
      </c>
      <c r="I25" s="82">
        <v>2.5544908537254614E-2</v>
      </c>
      <c r="J25" s="83">
        <v>4.2243103894714744E-2</v>
      </c>
    </row>
    <row r="26" spans="1:10" ht="15.75" x14ac:dyDescent="0.2">
      <c r="A26" s="84" t="s">
        <v>86</v>
      </c>
      <c r="B26" s="81">
        <v>5.5999370787813557E-2</v>
      </c>
      <c r="C26" s="81">
        <v>7.8634525909993189E-2</v>
      </c>
      <c r="D26" s="81">
        <v>5.245000663906392E-2</v>
      </c>
      <c r="E26" s="81">
        <v>4.3779302424455532E-2</v>
      </c>
      <c r="F26" s="81">
        <v>2.6174625764087384E-2</v>
      </c>
      <c r="G26" s="82">
        <v>2.3021535958099852E-2</v>
      </c>
      <c r="H26" s="82">
        <v>2.5578653508816707E-2</v>
      </c>
      <c r="I26" s="82">
        <v>2.4088522041389834E-2</v>
      </c>
      <c r="J26" s="83">
        <v>3.8701836691515792E-2</v>
      </c>
    </row>
    <row r="27" spans="1:10" ht="15.75" x14ac:dyDescent="0.2">
      <c r="A27" s="84" t="s">
        <v>87</v>
      </c>
      <c r="B27" s="81">
        <v>4.4600594562920953E-2</v>
      </c>
      <c r="C27" s="81">
        <v>4.940703182925648E-2</v>
      </c>
      <c r="D27" s="81">
        <v>2.8220338435267191E-2</v>
      </c>
      <c r="E27" s="81">
        <v>1.3368150206638285E-2</v>
      </c>
      <c r="F27" s="81">
        <v>9.1918346053870784E-3</v>
      </c>
      <c r="G27" s="82">
        <v>1.006524396074646E-2</v>
      </c>
      <c r="H27" s="82">
        <v>1.3617037971811191E-2</v>
      </c>
      <c r="I27" s="82">
        <v>1.7971347201886586E-2</v>
      </c>
      <c r="J27" s="83">
        <v>2.0372572546581546E-2</v>
      </c>
    </row>
    <row r="28" spans="1:10" ht="15.75" x14ac:dyDescent="0.2">
      <c r="A28" s="84" t="s">
        <v>88</v>
      </c>
      <c r="B28" s="81">
        <v>5.1942229007040513E-2</v>
      </c>
      <c r="C28" s="81">
        <v>8.0991704173593276E-2</v>
      </c>
      <c r="D28" s="81">
        <v>4.8581972303938646E-2</v>
      </c>
      <c r="E28" s="81">
        <v>2.8965183829903523E-2</v>
      </c>
      <c r="F28" s="81">
        <v>1.6816103893042715E-2</v>
      </c>
      <c r="G28" s="82">
        <v>1.4056766146502142E-2</v>
      </c>
      <c r="H28" s="82">
        <v>1.6921798034137639E-2</v>
      </c>
      <c r="I28" s="82">
        <v>1.9501248654193299E-2</v>
      </c>
      <c r="J28" s="83">
        <v>3.1350679161069657E-2</v>
      </c>
    </row>
    <row r="29" spans="1:10" ht="15.75" x14ac:dyDescent="0.2">
      <c r="A29" s="84" t="s">
        <v>89</v>
      </c>
      <c r="B29" s="81">
        <v>7.1793838841963276E-2</v>
      </c>
      <c r="C29" s="81">
        <v>8.6848945261255736E-2</v>
      </c>
      <c r="D29" s="81">
        <v>5.0359188722329515E-2</v>
      </c>
      <c r="E29" s="81">
        <v>2.262709423930321E-2</v>
      </c>
      <c r="F29" s="81">
        <v>1.0039789358618149E-2</v>
      </c>
      <c r="G29" s="82">
        <v>1.0256516761960101E-2</v>
      </c>
      <c r="H29" s="82">
        <v>1.761978911405428E-2</v>
      </c>
      <c r="I29" s="82">
        <v>2.5009052273907619E-2</v>
      </c>
      <c r="J29" s="83">
        <v>3.1380861919071842E-2</v>
      </c>
    </row>
    <row r="30" spans="1:10" ht="15.75" x14ac:dyDescent="0.2">
      <c r="A30" s="84" t="s">
        <v>90</v>
      </c>
      <c r="B30" s="81">
        <v>5.1121818947905913E-2</v>
      </c>
      <c r="C30" s="81">
        <v>6.4079249980398892E-2</v>
      </c>
      <c r="D30" s="81">
        <v>3.5010771694260534E-2</v>
      </c>
      <c r="E30" s="81">
        <v>1.8960080679807281E-2</v>
      </c>
      <c r="F30" s="81">
        <v>1.0904949028852976E-2</v>
      </c>
      <c r="G30" s="82">
        <v>1.2045483274942245E-2</v>
      </c>
      <c r="H30" s="82">
        <v>1.6015669523257368E-2</v>
      </c>
      <c r="I30" s="82">
        <v>2.0773674823618409E-2</v>
      </c>
      <c r="J30" s="83">
        <v>2.4962223004447153E-2</v>
      </c>
    </row>
    <row r="31" spans="1:10" ht="15.75" x14ac:dyDescent="0.2">
      <c r="A31" s="84" t="s">
        <v>91</v>
      </c>
      <c r="B31" s="81">
        <v>6.1010902628211051E-2</v>
      </c>
      <c r="C31" s="81">
        <v>6.9556666175390469E-2</v>
      </c>
      <c r="D31" s="81">
        <v>3.5594546792702034E-2</v>
      </c>
      <c r="E31" s="81">
        <v>2.3166297141166112E-2</v>
      </c>
      <c r="F31" s="81">
        <v>1.1835076138068739E-2</v>
      </c>
      <c r="G31" s="82">
        <v>1.0124762553154858E-2</v>
      </c>
      <c r="H31" s="82">
        <v>1.412228364205244E-2</v>
      </c>
      <c r="I31" s="82">
        <v>2.0016540754098807E-2</v>
      </c>
      <c r="J31" s="83">
        <v>2.8484431696746793E-2</v>
      </c>
    </row>
    <row r="32" spans="1:10" ht="15.75" x14ac:dyDescent="0.2">
      <c r="A32" s="84" t="s">
        <v>92</v>
      </c>
      <c r="B32" s="81">
        <v>8.0320754959860019E-2</v>
      </c>
      <c r="C32" s="81">
        <v>9.8061619583594578E-2</v>
      </c>
      <c r="D32" s="81">
        <v>4.8661619876997957E-2</v>
      </c>
      <c r="E32" s="81">
        <v>2.694170495354601E-2</v>
      </c>
      <c r="F32" s="81">
        <v>1.3680605481847916E-2</v>
      </c>
      <c r="G32" s="82">
        <v>1.2749887427344727E-2</v>
      </c>
      <c r="H32" s="82">
        <v>1.4879289342753387E-2</v>
      </c>
      <c r="I32" s="82">
        <v>1.8664563628087358E-2</v>
      </c>
      <c r="J32" s="83">
        <v>3.5586304045273208E-2</v>
      </c>
    </row>
    <row r="33" spans="1:10" ht="15.75" x14ac:dyDescent="0.2">
      <c r="A33" s="84" t="s">
        <v>93</v>
      </c>
      <c r="B33" s="81">
        <v>5.7526354495295036E-2</v>
      </c>
      <c r="C33" s="81">
        <v>8.1943620349058499E-2</v>
      </c>
      <c r="D33" s="81">
        <v>4.2741884299802808E-2</v>
      </c>
      <c r="E33" s="81">
        <v>1.3255152585864514E-2</v>
      </c>
      <c r="F33" s="81">
        <v>7.8086566461117342E-3</v>
      </c>
      <c r="G33" s="82">
        <v>8.3399156262793494E-3</v>
      </c>
      <c r="H33" s="82">
        <v>1.5125239653634909E-2</v>
      </c>
      <c r="I33" s="82">
        <v>1.8835123026190403E-2</v>
      </c>
      <c r="J33" s="83">
        <v>2.4198325282344262E-2</v>
      </c>
    </row>
    <row r="34" spans="1:10" ht="15.75" x14ac:dyDescent="0.2">
      <c r="A34" s="84" t="s">
        <v>94</v>
      </c>
      <c r="B34" s="81">
        <v>6.1477407536646003E-2</v>
      </c>
      <c r="C34" s="81">
        <v>8.1242427400643039E-2</v>
      </c>
      <c r="D34" s="81">
        <v>5.155014051091774E-2</v>
      </c>
      <c r="E34" s="81">
        <v>3.4474660771900978E-2</v>
      </c>
      <c r="F34" s="81">
        <v>2.173842746746904E-2</v>
      </c>
      <c r="G34" s="82">
        <v>1.797002445925458E-2</v>
      </c>
      <c r="H34" s="82">
        <v>1.8040336738391796E-2</v>
      </c>
      <c r="I34" s="82">
        <v>2.251032746683981E-2</v>
      </c>
      <c r="J34" s="83">
        <v>3.6376216996990368E-2</v>
      </c>
    </row>
    <row r="35" spans="1:10" ht="15.75" x14ac:dyDescent="0.2">
      <c r="A35" s="84" t="s">
        <v>95</v>
      </c>
      <c r="B35" s="81">
        <v>7.4229804022002494E-2</v>
      </c>
      <c r="C35" s="81">
        <v>9.0529911429437407E-2</v>
      </c>
      <c r="D35" s="81">
        <v>5.66003953379179E-2</v>
      </c>
      <c r="E35" s="81">
        <v>3.9443144647873969E-2</v>
      </c>
      <c r="F35" s="81">
        <v>2.2781798895069628E-2</v>
      </c>
      <c r="G35" s="82">
        <v>1.8628475118159901E-2</v>
      </c>
      <c r="H35" s="82">
        <v>1.9241808777169425E-2</v>
      </c>
      <c r="I35" s="82">
        <v>2.2116614586915585E-2</v>
      </c>
      <c r="J35" s="83">
        <v>3.9766837243161886E-2</v>
      </c>
    </row>
    <row r="36" spans="1:10" ht="16.5" thickBot="1" x14ac:dyDescent="0.25">
      <c r="A36" s="84" t="s">
        <v>96</v>
      </c>
      <c r="B36" s="81">
        <v>5.6428930495414593E-2</v>
      </c>
      <c r="C36" s="81">
        <v>8.5476874140584858E-2</v>
      </c>
      <c r="D36" s="81">
        <v>5.6666908132419556E-2</v>
      </c>
      <c r="E36" s="81">
        <v>4.6500202231522764E-2</v>
      </c>
      <c r="F36" s="81">
        <v>2.6851793660389162E-2</v>
      </c>
      <c r="G36" s="82">
        <v>2.2031497902055323E-2</v>
      </c>
      <c r="H36" s="82">
        <v>2.5086424534220695E-2</v>
      </c>
      <c r="I36" s="82">
        <v>2.2712826655547216E-2</v>
      </c>
      <c r="J36" s="83">
        <v>3.9194853664492234E-2</v>
      </c>
    </row>
    <row r="37" spans="1:10" ht="16.5" thickBot="1" x14ac:dyDescent="0.25">
      <c r="A37" s="76" t="s">
        <v>14</v>
      </c>
      <c r="B37" s="77">
        <v>5.7470464468234922E-2</v>
      </c>
      <c r="C37" s="77">
        <v>7.6710089277571919E-2</v>
      </c>
      <c r="D37" s="77">
        <v>4.7139325797865707E-2</v>
      </c>
      <c r="E37" s="77">
        <v>2.7828031146230253E-2</v>
      </c>
      <c r="F37" s="77">
        <v>1.5346034892550453E-2</v>
      </c>
      <c r="G37" s="78">
        <v>1.4221845841735224E-2</v>
      </c>
      <c r="H37" s="78">
        <v>1.6828685091885079E-2</v>
      </c>
      <c r="I37" s="78">
        <v>2.2259911888408108E-2</v>
      </c>
      <c r="J37" s="79">
        <v>3.192364764357352E-2</v>
      </c>
    </row>
    <row r="38" spans="1:10" ht="15.75" x14ac:dyDescent="0.2">
      <c r="A38" s="80" t="s">
        <v>97</v>
      </c>
      <c r="B38" s="81">
        <v>9.4240623439602073E-2</v>
      </c>
      <c r="C38" s="81">
        <v>0.1099881826486044</v>
      </c>
      <c r="D38" s="81">
        <v>7.7061239422336281E-2</v>
      </c>
      <c r="E38" s="81">
        <v>6.7454836070170679E-2</v>
      </c>
      <c r="F38" s="81">
        <v>3.3504721790299979E-2</v>
      </c>
      <c r="G38" s="82">
        <v>2.9575152601158988E-2</v>
      </c>
      <c r="H38" s="82">
        <v>2.5402205806443808E-2</v>
      </c>
      <c r="I38" s="82">
        <v>3.1732300456488442E-2</v>
      </c>
      <c r="J38" s="83">
        <v>5.3970115673211895E-2</v>
      </c>
    </row>
    <row r="39" spans="1:10" ht="15.75" x14ac:dyDescent="0.2">
      <c r="A39" s="84" t="s">
        <v>98</v>
      </c>
      <c r="B39" s="81">
        <v>5.4543762277330501E-2</v>
      </c>
      <c r="C39" s="81">
        <v>8.9524973510846206E-2</v>
      </c>
      <c r="D39" s="81">
        <v>5.6826374354469265E-2</v>
      </c>
      <c r="E39" s="81">
        <v>3.5187605804517061E-2</v>
      </c>
      <c r="F39" s="81">
        <v>1.9084385417878328E-2</v>
      </c>
      <c r="G39" s="82">
        <v>1.6378864805574669E-2</v>
      </c>
      <c r="H39" s="82">
        <v>1.7917079000786772E-2</v>
      </c>
      <c r="I39" s="82">
        <v>2.813759528480617E-2</v>
      </c>
      <c r="J39" s="83">
        <v>3.7855060377431526E-2</v>
      </c>
    </row>
    <row r="40" spans="1:10" ht="15.75" x14ac:dyDescent="0.2">
      <c r="A40" s="84" t="s">
        <v>99</v>
      </c>
      <c r="B40" s="81">
        <v>6.6287034221421834E-2</v>
      </c>
      <c r="C40" s="81">
        <v>7.0960750311233792E-2</v>
      </c>
      <c r="D40" s="81">
        <v>4.7209040920369663E-2</v>
      </c>
      <c r="E40" s="81">
        <v>3.0221354884285945E-2</v>
      </c>
      <c r="F40" s="81">
        <v>1.3473474416430683E-2</v>
      </c>
      <c r="G40" s="82">
        <v>1.0183478077354301E-2</v>
      </c>
      <c r="H40" s="82">
        <v>1.3334343085339685E-2</v>
      </c>
      <c r="I40" s="82">
        <v>1.7357146545981642E-2</v>
      </c>
      <c r="J40" s="83">
        <v>3.0221918865678418E-2</v>
      </c>
    </row>
    <row r="41" spans="1:10" ht="15.75" x14ac:dyDescent="0.2">
      <c r="A41" s="84" t="s">
        <v>100</v>
      </c>
      <c r="B41" s="81">
        <v>5.7325712822667213E-2</v>
      </c>
      <c r="C41" s="81">
        <v>7.2614462166269475E-2</v>
      </c>
      <c r="D41" s="81">
        <v>5.5053982619712387E-2</v>
      </c>
      <c r="E41" s="81">
        <v>3.6730044339540711E-2</v>
      </c>
      <c r="F41" s="81">
        <v>1.9800340702730356E-2</v>
      </c>
      <c r="G41" s="82">
        <v>2.084061372225058E-2</v>
      </c>
      <c r="H41" s="82">
        <v>2.529847861535723E-2</v>
      </c>
      <c r="I41" s="82">
        <v>2.9164611636943946E-2</v>
      </c>
      <c r="J41" s="83">
        <v>3.7804846022350139E-2</v>
      </c>
    </row>
    <row r="42" spans="1:10" ht="15.75" x14ac:dyDescent="0.2">
      <c r="A42" s="84" t="s">
        <v>101</v>
      </c>
      <c r="B42" s="81">
        <v>7.5132457876802949E-2</v>
      </c>
      <c r="C42" s="81">
        <v>8.0944852944442897E-2</v>
      </c>
      <c r="D42" s="81">
        <v>4.5225442963454383E-2</v>
      </c>
      <c r="E42" s="81">
        <v>2.6413108840635857E-2</v>
      </c>
      <c r="F42" s="81">
        <v>1.5851058515209005E-2</v>
      </c>
      <c r="G42" s="82">
        <v>1.5660140880425381E-2</v>
      </c>
      <c r="H42" s="82">
        <v>2.1548193711295238E-2</v>
      </c>
      <c r="I42" s="82">
        <v>2.3735777586494446E-2</v>
      </c>
      <c r="J42" s="83">
        <v>3.5463215640488301E-2</v>
      </c>
    </row>
    <row r="43" spans="1:10" ht="15.75" x14ac:dyDescent="0.2">
      <c r="A43" s="84" t="s">
        <v>102</v>
      </c>
      <c r="B43" s="81">
        <v>7.4656886071082992E-2</v>
      </c>
      <c r="C43" s="81">
        <v>9.6488293332724018E-2</v>
      </c>
      <c r="D43" s="81">
        <v>5.2359080132303733E-2</v>
      </c>
      <c r="E43" s="81">
        <v>4.0207721491444998E-2</v>
      </c>
      <c r="F43" s="81">
        <v>1.8698346690114713E-2</v>
      </c>
      <c r="G43" s="82">
        <v>1.4521270860828529E-2</v>
      </c>
      <c r="H43" s="82">
        <v>1.4126466501477218E-2</v>
      </c>
      <c r="I43" s="82">
        <v>2.095006148745741E-2</v>
      </c>
      <c r="J43" s="83">
        <v>3.9015672482640394E-2</v>
      </c>
    </row>
    <row r="44" spans="1:10" ht="15.75" x14ac:dyDescent="0.2">
      <c r="A44" s="84" t="s">
        <v>103</v>
      </c>
      <c r="B44" s="81">
        <v>6.4807535644354763E-2</v>
      </c>
      <c r="C44" s="81">
        <v>8.7686557728478789E-2</v>
      </c>
      <c r="D44" s="81">
        <v>5.0458965138954759E-2</v>
      </c>
      <c r="E44" s="81">
        <v>2.8571805051447113E-2</v>
      </c>
      <c r="F44" s="81">
        <v>1.6823331366537717E-2</v>
      </c>
      <c r="G44" s="82">
        <v>1.3935545514445969E-2</v>
      </c>
      <c r="H44" s="82">
        <v>1.4958860885754058E-2</v>
      </c>
      <c r="I44" s="82">
        <v>1.9375295717206038E-2</v>
      </c>
      <c r="J44" s="83">
        <v>3.5481016226086744E-2</v>
      </c>
    </row>
    <row r="45" spans="1:10" ht="15.75" x14ac:dyDescent="0.2">
      <c r="A45" s="84" t="s">
        <v>104</v>
      </c>
      <c r="B45" s="81">
        <v>4.387380075075737E-2</v>
      </c>
      <c r="C45" s="81">
        <v>5.5784438852207179E-2</v>
      </c>
      <c r="D45" s="81">
        <v>3.3903635534677519E-2</v>
      </c>
      <c r="E45" s="81">
        <v>1.750292961668581E-2</v>
      </c>
      <c r="F45" s="81">
        <v>9.5758617719119647E-3</v>
      </c>
      <c r="G45" s="82">
        <v>1.1648591118665213E-2</v>
      </c>
      <c r="H45" s="82">
        <v>1.5063851106053738E-2</v>
      </c>
      <c r="I45" s="82">
        <v>2.2126563456094272E-2</v>
      </c>
      <c r="J45" s="83">
        <v>2.2628204227098131E-2</v>
      </c>
    </row>
    <row r="46" spans="1:10" ht="15.75" x14ac:dyDescent="0.2">
      <c r="A46" s="84" t="s">
        <v>105</v>
      </c>
      <c r="B46" s="81">
        <v>4.2430020896124479E-2</v>
      </c>
      <c r="C46" s="81">
        <v>5.7587423207809955E-2</v>
      </c>
      <c r="D46" s="81">
        <v>3.8475917479648257E-2</v>
      </c>
      <c r="E46" s="81">
        <v>2.9942520475886112E-2</v>
      </c>
      <c r="F46" s="81">
        <v>1.7993094254723865E-2</v>
      </c>
      <c r="G46" s="82">
        <v>1.6789019979521629E-2</v>
      </c>
      <c r="H46" s="82">
        <v>1.9018637306895559E-2</v>
      </c>
      <c r="I46" s="82">
        <v>2.1551771767550736E-2</v>
      </c>
      <c r="J46" s="83">
        <v>2.8960047826306387E-2</v>
      </c>
    </row>
    <row r="47" spans="1:10" ht="15.75" x14ac:dyDescent="0.2">
      <c r="A47" s="84" t="s">
        <v>106</v>
      </c>
      <c r="B47" s="81">
        <v>7.1158167030224997E-2</v>
      </c>
      <c r="C47" s="81">
        <v>9.6238645154970437E-2</v>
      </c>
      <c r="D47" s="81">
        <v>6.1404304939126325E-2</v>
      </c>
      <c r="E47" s="81">
        <v>6.2937633824296194E-2</v>
      </c>
      <c r="F47" s="81">
        <v>3.7154805616872788E-2</v>
      </c>
      <c r="G47" s="82">
        <v>2.7279662952026915E-2</v>
      </c>
      <c r="H47" s="82">
        <v>3.1097312401092293E-2</v>
      </c>
      <c r="I47" s="82">
        <v>3.1470616305761576E-2</v>
      </c>
      <c r="J47" s="83">
        <v>4.9356990532915139E-2</v>
      </c>
    </row>
    <row r="48" spans="1:10" ht="15.75" x14ac:dyDescent="0.2">
      <c r="A48" s="84" t="s">
        <v>107</v>
      </c>
      <c r="B48" s="81">
        <v>5.3909281003179557E-2</v>
      </c>
      <c r="C48" s="81">
        <v>7.2336577419685674E-2</v>
      </c>
      <c r="D48" s="81">
        <v>4.3842078539157607E-2</v>
      </c>
      <c r="E48" s="81">
        <v>2.4036861677948617E-2</v>
      </c>
      <c r="F48" s="81">
        <v>1.2598364868641276E-2</v>
      </c>
      <c r="G48" s="82">
        <v>1.0440717552441539E-2</v>
      </c>
      <c r="H48" s="82">
        <v>1.4240439148666104E-2</v>
      </c>
      <c r="I48" s="82">
        <v>1.802549050044135E-2</v>
      </c>
      <c r="J48" s="83">
        <v>2.78685905749083E-2</v>
      </c>
    </row>
    <row r="49" spans="1:10" ht="15.75" x14ac:dyDescent="0.2">
      <c r="A49" s="84" t="s">
        <v>108</v>
      </c>
      <c r="B49" s="81">
        <v>6.5707763657653906E-2</v>
      </c>
      <c r="C49" s="81">
        <v>9.2195635930120132E-2</v>
      </c>
      <c r="D49" s="81">
        <v>5.6317144790109158E-2</v>
      </c>
      <c r="E49" s="81">
        <v>3.2628627961695029E-2</v>
      </c>
      <c r="F49" s="81">
        <v>1.9361703276862048E-2</v>
      </c>
      <c r="G49" s="82">
        <v>1.4672327841449688E-2</v>
      </c>
      <c r="H49" s="82">
        <v>1.5987383450724837E-2</v>
      </c>
      <c r="I49" s="82">
        <v>2.1316776695066816E-2</v>
      </c>
      <c r="J49" s="83">
        <v>3.7536801298734053E-2</v>
      </c>
    </row>
    <row r="50" spans="1:10" ht="16.5" thickBot="1" x14ac:dyDescent="0.25">
      <c r="A50" s="84" t="s">
        <v>109</v>
      </c>
      <c r="B50" s="81">
        <v>5.7002128122244297E-2</v>
      </c>
      <c r="C50" s="81">
        <v>8.323380488364189E-2</v>
      </c>
      <c r="D50" s="81">
        <v>4.9296412769311689E-2</v>
      </c>
      <c r="E50" s="81">
        <v>3.144713251060053E-2</v>
      </c>
      <c r="F50" s="81">
        <v>2.1070759429968052E-2</v>
      </c>
      <c r="G50" s="82">
        <v>1.6169574359949392E-2</v>
      </c>
      <c r="H50" s="82">
        <v>1.5413747222970692E-2</v>
      </c>
      <c r="I50" s="82">
        <v>2.0119312268595188E-2</v>
      </c>
      <c r="J50" s="83">
        <v>3.4158253298781992E-2</v>
      </c>
    </row>
    <row r="51" spans="1:10" ht="16.5" thickBot="1" x14ac:dyDescent="0.25">
      <c r="A51" s="76" t="s">
        <v>13</v>
      </c>
      <c r="B51" s="77">
        <v>3.2538640006430739E-2</v>
      </c>
      <c r="C51" s="77">
        <v>5.9032715671166282E-2</v>
      </c>
      <c r="D51" s="77">
        <v>4.5206677260783631E-2</v>
      </c>
      <c r="E51" s="77">
        <v>2.9677224495735694E-2</v>
      </c>
      <c r="F51" s="77">
        <v>1.5535105872678071E-2</v>
      </c>
      <c r="G51" s="78">
        <v>1.1220218179985527E-2</v>
      </c>
      <c r="H51" s="78">
        <v>1.374704023521924E-2</v>
      </c>
      <c r="I51" s="78">
        <v>1.8482564057050885E-2</v>
      </c>
      <c r="J51" s="79">
        <v>2.5201844699764702E-2</v>
      </c>
    </row>
    <row r="52" spans="1:10" ht="15.75" x14ac:dyDescent="0.2">
      <c r="A52" s="80" t="s">
        <v>110</v>
      </c>
      <c r="B52" s="86">
        <v>3.8108375706688111E-2</v>
      </c>
      <c r="C52" s="86">
        <v>6.8595405000121845E-2</v>
      </c>
      <c r="D52" s="86">
        <v>5.9737128315424444E-2</v>
      </c>
      <c r="E52" s="86">
        <v>3.6087145095114098E-2</v>
      </c>
      <c r="F52" s="86">
        <v>1.9416856149031041E-2</v>
      </c>
      <c r="G52" s="87">
        <v>1.3581907792542031E-2</v>
      </c>
      <c r="H52" s="87">
        <v>1.7313215221943522E-2</v>
      </c>
      <c r="I52" s="87">
        <v>2.4272297438878022E-2</v>
      </c>
      <c r="J52" s="88">
        <v>3.080508932780282E-2</v>
      </c>
    </row>
    <row r="53" spans="1:10" ht="15.75" x14ac:dyDescent="0.2">
      <c r="A53" s="84" t="s">
        <v>111</v>
      </c>
      <c r="B53" s="81">
        <v>2.0088951048600544E-2</v>
      </c>
      <c r="C53" s="81">
        <v>5.2410298554934343E-2</v>
      </c>
      <c r="D53" s="81">
        <v>4.4412781987776609E-2</v>
      </c>
      <c r="E53" s="81">
        <v>2.910072927098966E-2</v>
      </c>
      <c r="F53" s="81">
        <v>1.9948342291325628E-2</v>
      </c>
      <c r="G53" s="82">
        <v>1.1043642059495356E-2</v>
      </c>
      <c r="H53" s="82">
        <v>1.1766561400238613E-2</v>
      </c>
      <c r="I53" s="82">
        <v>1.303456866268861E-2</v>
      </c>
      <c r="J53" s="83">
        <v>2.233290619775067E-2</v>
      </c>
    </row>
    <row r="54" spans="1:10" ht="15.75" x14ac:dyDescent="0.2">
      <c r="A54" s="84" t="s">
        <v>112</v>
      </c>
      <c r="B54" s="81">
        <v>3.4930041443431502E-2</v>
      </c>
      <c r="C54" s="81">
        <v>6.8628113783658115E-2</v>
      </c>
      <c r="D54" s="81">
        <v>5.0593720415665296E-2</v>
      </c>
      <c r="E54" s="81">
        <v>3.4268889144976222E-2</v>
      </c>
      <c r="F54" s="81">
        <v>1.6648411037182977E-2</v>
      </c>
      <c r="G54" s="82">
        <v>1.0712296925087694E-2</v>
      </c>
      <c r="H54" s="82">
        <v>1.3656448795057494E-2</v>
      </c>
      <c r="I54" s="82">
        <v>1.9261229951007371E-2</v>
      </c>
      <c r="J54" s="83">
        <v>2.8703230428316764E-2</v>
      </c>
    </row>
    <row r="55" spans="1:10" ht="15.75" x14ac:dyDescent="0.2">
      <c r="A55" s="84" t="s">
        <v>113</v>
      </c>
      <c r="B55" s="81">
        <v>3.031985688176218E-2</v>
      </c>
      <c r="C55" s="81">
        <v>5.6470394755519543E-2</v>
      </c>
      <c r="D55" s="81">
        <v>4.5386832919154789E-2</v>
      </c>
      <c r="E55" s="81">
        <v>2.8200210067471958E-2</v>
      </c>
      <c r="F55" s="81">
        <v>1.5371512432654581E-2</v>
      </c>
      <c r="G55" s="82">
        <v>1.0459092022224654E-2</v>
      </c>
      <c r="H55" s="82">
        <v>1.2776297008930853E-2</v>
      </c>
      <c r="I55" s="82">
        <v>1.793043586814896E-2</v>
      </c>
      <c r="J55" s="83">
        <v>2.3861265753072052E-2</v>
      </c>
    </row>
    <row r="56" spans="1:10" ht="15.75" x14ac:dyDescent="0.2">
      <c r="A56" s="84" t="s">
        <v>114</v>
      </c>
      <c r="B56" s="81">
        <v>3.0865508507745481E-2</v>
      </c>
      <c r="C56" s="81">
        <v>6.3219650190271759E-2</v>
      </c>
      <c r="D56" s="81">
        <v>4.71194810570182E-2</v>
      </c>
      <c r="E56" s="81">
        <v>4.0404898005059309E-2</v>
      </c>
      <c r="F56" s="81">
        <v>2.7892739110728877E-2</v>
      </c>
      <c r="G56" s="82">
        <v>1.389706045636762E-2</v>
      </c>
      <c r="H56" s="82">
        <v>1.5167136683145359E-2</v>
      </c>
      <c r="I56" s="82">
        <v>2.0120543986217782E-2</v>
      </c>
      <c r="J56" s="83">
        <v>3.0158084835310055E-2</v>
      </c>
    </row>
    <row r="57" spans="1:10" ht="15.75" x14ac:dyDescent="0.2">
      <c r="A57" s="84" t="s">
        <v>115</v>
      </c>
      <c r="B57" s="81">
        <v>2.6186187834817715E-2</v>
      </c>
      <c r="C57" s="81">
        <v>5.2091926491689443E-2</v>
      </c>
      <c r="D57" s="81">
        <v>3.3480302713936226E-2</v>
      </c>
      <c r="E57" s="81">
        <v>3.0569332829937297E-2</v>
      </c>
      <c r="F57" s="81">
        <v>1.1316901567190021E-2</v>
      </c>
      <c r="G57" s="82">
        <v>9.1786993464182537E-3</v>
      </c>
      <c r="H57" s="82">
        <v>9.0387698084769194E-3</v>
      </c>
      <c r="I57" s="82">
        <v>1.1289487529940568E-2</v>
      </c>
      <c r="J57" s="83">
        <v>1.9935462965461212E-2</v>
      </c>
    </row>
    <row r="58" spans="1:10" ht="15.75" x14ac:dyDescent="0.2">
      <c r="A58" s="84" t="s">
        <v>116</v>
      </c>
      <c r="B58" s="81">
        <v>3.4143950305374718E-2</v>
      </c>
      <c r="C58" s="81">
        <v>5.8224209966275246E-2</v>
      </c>
      <c r="D58" s="81">
        <v>4.3980289310462328E-2</v>
      </c>
      <c r="E58" s="81">
        <v>2.7866526546185096E-2</v>
      </c>
      <c r="F58" s="81">
        <v>1.6324037827454514E-2</v>
      </c>
      <c r="G58" s="82">
        <v>9.2329850539927816E-3</v>
      </c>
      <c r="H58" s="82">
        <v>8.680450131075693E-3</v>
      </c>
      <c r="I58" s="82">
        <v>1.1633001975225309E-2</v>
      </c>
      <c r="J58" s="83">
        <v>2.4028417353033248E-2</v>
      </c>
    </row>
    <row r="59" spans="1:10" ht="15.75" x14ac:dyDescent="0.2">
      <c r="A59" s="84" t="s">
        <v>117</v>
      </c>
      <c r="B59" s="81">
        <v>2.3698392501670617E-2</v>
      </c>
      <c r="C59" s="81">
        <v>4.9509446589886562E-2</v>
      </c>
      <c r="D59" s="81">
        <v>3.6763979468152401E-2</v>
      </c>
      <c r="E59" s="81">
        <v>4.6270433423017773E-2</v>
      </c>
      <c r="F59" s="81">
        <v>9.1445538056876916E-3</v>
      </c>
      <c r="G59" s="82">
        <v>7.3539113837535301E-3</v>
      </c>
      <c r="H59" s="82">
        <v>9.773581603924629E-3</v>
      </c>
      <c r="I59" s="82">
        <v>1.0030508507108236E-2</v>
      </c>
      <c r="J59" s="83">
        <v>1.8022174086806335E-2</v>
      </c>
    </row>
    <row r="60" spans="1:10" ht="15.75" x14ac:dyDescent="0.2">
      <c r="A60" s="84" t="s">
        <v>118</v>
      </c>
      <c r="B60" s="81">
        <v>3.6706569867206718E-2</v>
      </c>
      <c r="C60" s="81">
        <v>5.9542902589545602E-2</v>
      </c>
      <c r="D60" s="81">
        <v>4.4504785358185805E-2</v>
      </c>
      <c r="E60" s="81">
        <v>2.367736444524501E-2</v>
      </c>
      <c r="F60" s="81">
        <v>1.3001125469369991E-2</v>
      </c>
      <c r="G60" s="82">
        <v>1.2738050125095006E-2</v>
      </c>
      <c r="H60" s="82">
        <v>1.847542143925926E-2</v>
      </c>
      <c r="I60" s="82">
        <v>2.3603996191669634E-2</v>
      </c>
      <c r="J60" s="83">
        <v>2.5427329390003899E-2</v>
      </c>
    </row>
    <row r="61" spans="1:10" ht="15.75" x14ac:dyDescent="0.2">
      <c r="A61" s="84" t="s">
        <v>119</v>
      </c>
      <c r="B61" s="81">
        <v>2.5343795497454934E-2</v>
      </c>
      <c r="C61" s="81">
        <v>4.1364592424077293E-2</v>
      </c>
      <c r="D61" s="81">
        <v>3.0781915353717541E-2</v>
      </c>
      <c r="E61" s="81">
        <v>1.9111728056680405E-2</v>
      </c>
      <c r="F61" s="81">
        <v>1.0922491180294279E-2</v>
      </c>
      <c r="G61" s="82">
        <v>1.1581833975443184E-2</v>
      </c>
      <c r="H61" s="82">
        <v>1.6114798314460114E-2</v>
      </c>
      <c r="I61" s="82">
        <v>2.1079261006036156E-2</v>
      </c>
      <c r="J61" s="83">
        <v>1.950680762340061E-2</v>
      </c>
    </row>
    <row r="62" spans="1:10" ht="15.75" x14ac:dyDescent="0.2">
      <c r="A62" s="84" t="s">
        <v>120</v>
      </c>
      <c r="B62" s="81">
        <v>2.89002331597282E-2</v>
      </c>
      <c r="C62" s="81">
        <v>5.4008614852153518E-2</v>
      </c>
      <c r="D62" s="81">
        <v>4.4476038594830097E-2</v>
      </c>
      <c r="E62" s="81">
        <v>3.7164820192600916E-2</v>
      </c>
      <c r="F62" s="81">
        <v>2.3328415907835943E-2</v>
      </c>
      <c r="G62" s="82">
        <v>1.2109815408883754E-2</v>
      </c>
      <c r="H62" s="82">
        <v>1.1506077657786008E-2</v>
      </c>
      <c r="I62" s="82">
        <v>1.8408810638966981E-2</v>
      </c>
      <c r="J62" s="83">
        <v>2.6421269652485958E-2</v>
      </c>
    </row>
    <row r="63" spans="1:10" ht="16.5" thickBot="1" x14ac:dyDescent="0.25">
      <c r="A63" s="85" t="s">
        <v>121</v>
      </c>
      <c r="B63" s="89">
        <v>5.19701199664835E-2</v>
      </c>
      <c r="C63" s="89">
        <v>7.4856223352456716E-2</v>
      </c>
      <c r="D63" s="89">
        <v>3.5969704343658787E-2</v>
      </c>
      <c r="E63" s="89">
        <v>4.1292408711012002E-2</v>
      </c>
      <c r="F63" s="89">
        <v>1.9469760142113466E-2</v>
      </c>
      <c r="G63" s="90">
        <v>1.0565548873725281E-2</v>
      </c>
      <c r="H63" s="90">
        <v>1.0089358609358829E-2</v>
      </c>
      <c r="I63" s="90">
        <v>1.5081389406013444E-2</v>
      </c>
      <c r="J63" s="91">
        <v>2.9362191294912451E-2</v>
      </c>
    </row>
    <row r="64" spans="1:10" ht="16.5" thickBot="1" x14ac:dyDescent="0.25">
      <c r="A64" s="76" t="s">
        <v>12</v>
      </c>
      <c r="B64" s="77">
        <v>6.6334714240956091E-2</v>
      </c>
      <c r="C64" s="77">
        <v>0.11143715765590996</v>
      </c>
      <c r="D64" s="77">
        <v>7.4960310966065924E-2</v>
      </c>
      <c r="E64" s="77">
        <v>3.8122569388887362E-2</v>
      </c>
      <c r="F64" s="77">
        <v>1.8552259316480944E-2</v>
      </c>
      <c r="G64" s="78">
        <v>1.7379798724556507E-2</v>
      </c>
      <c r="H64" s="78">
        <v>2.101834987140264E-2</v>
      </c>
      <c r="I64" s="78">
        <v>2.519684686879143E-2</v>
      </c>
      <c r="J64" s="79">
        <v>4.1118822229497157E-2</v>
      </c>
    </row>
    <row r="65" spans="1:10" ht="15.75" x14ac:dyDescent="0.2">
      <c r="A65" s="80" t="s">
        <v>122</v>
      </c>
      <c r="B65" s="81">
        <v>6.3995552503079547E-2</v>
      </c>
      <c r="C65" s="81">
        <v>9.5177795379476779E-2</v>
      </c>
      <c r="D65" s="81">
        <v>6.7042260256347422E-2</v>
      </c>
      <c r="E65" s="81">
        <v>3.4244411670564308E-2</v>
      </c>
      <c r="F65" s="81">
        <v>1.5721240430201736E-2</v>
      </c>
      <c r="G65" s="82">
        <v>1.3377361456814939E-2</v>
      </c>
      <c r="H65" s="82">
        <v>8.8372085028210028E-3</v>
      </c>
      <c r="I65" s="82">
        <v>1.3919525753624115E-2</v>
      </c>
      <c r="J65" s="83">
        <v>3.5264079667178552E-2</v>
      </c>
    </row>
    <row r="66" spans="1:10" ht="15.75" x14ac:dyDescent="0.2">
      <c r="A66" s="84" t="s">
        <v>123</v>
      </c>
      <c r="B66" s="81">
        <v>9.0260329757841665E-2</v>
      </c>
      <c r="C66" s="81">
        <v>0.12667997550876411</v>
      </c>
      <c r="D66" s="81">
        <v>0.10305099894386451</v>
      </c>
      <c r="E66" s="81">
        <v>4.4418704215402401E-2</v>
      </c>
      <c r="F66" s="81">
        <v>2.3474178774709784E-2</v>
      </c>
      <c r="G66" s="82">
        <v>1.4403873384975471E-2</v>
      </c>
      <c r="H66" s="82">
        <v>1.4849459606383097E-2</v>
      </c>
      <c r="I66" s="82">
        <v>1.8892253151131078E-2</v>
      </c>
      <c r="J66" s="83">
        <v>4.8536946682870868E-2</v>
      </c>
    </row>
    <row r="67" spans="1:10" ht="15.75" x14ac:dyDescent="0.2">
      <c r="A67" s="84" t="s">
        <v>124</v>
      </c>
      <c r="B67" s="81">
        <v>4.0409365804762912E-2</v>
      </c>
      <c r="C67" s="81">
        <v>7.2867305668024865E-2</v>
      </c>
      <c r="D67" s="81">
        <v>4.3651454637673136E-2</v>
      </c>
      <c r="E67" s="81">
        <v>2.0428827839330279E-2</v>
      </c>
      <c r="F67" s="81">
        <v>1.3319888392090575E-2</v>
      </c>
      <c r="G67" s="82">
        <v>1.4119419701639879E-2</v>
      </c>
      <c r="H67" s="82">
        <v>1.9277731451803018E-2</v>
      </c>
      <c r="I67" s="82">
        <v>2.365981004784783E-2</v>
      </c>
      <c r="J67" s="83">
        <v>2.7282214118427659E-2</v>
      </c>
    </row>
    <row r="68" spans="1:10" ht="15.75" x14ac:dyDescent="0.2">
      <c r="A68" s="84" t="s">
        <v>125</v>
      </c>
      <c r="B68" s="81">
        <v>5.2964887095742971E-2</v>
      </c>
      <c r="C68" s="81">
        <v>0.10822305436824491</v>
      </c>
      <c r="D68" s="81">
        <v>6.2925888063959379E-2</v>
      </c>
      <c r="E68" s="81">
        <v>3.5510113722380311E-2</v>
      </c>
      <c r="F68" s="81">
        <v>2.260122310768849E-2</v>
      </c>
      <c r="G68" s="82">
        <v>1.715796967258099E-2</v>
      </c>
      <c r="H68" s="82">
        <v>1.5005978685668256E-2</v>
      </c>
      <c r="I68" s="82">
        <v>2.1138345273283746E-2</v>
      </c>
      <c r="J68" s="83">
        <v>3.8652060746189994E-2</v>
      </c>
    </row>
    <row r="69" spans="1:10" ht="15.75" x14ac:dyDescent="0.2">
      <c r="A69" s="84" t="s">
        <v>126</v>
      </c>
      <c r="B69" s="81">
        <v>2.8910139526131719E-2</v>
      </c>
      <c r="C69" s="81">
        <v>6.2852844943297778E-2</v>
      </c>
      <c r="D69" s="81">
        <v>5.8858533237246484E-2</v>
      </c>
      <c r="E69" s="81">
        <v>4.1287809648346947E-2</v>
      </c>
      <c r="F69" s="81">
        <v>1.5521737161696539E-2</v>
      </c>
      <c r="G69" s="82">
        <v>2.2414222505536339E-2</v>
      </c>
      <c r="H69" s="82">
        <v>2.9462024995993322E-2</v>
      </c>
      <c r="I69" s="82">
        <v>2.0482689990653065E-2</v>
      </c>
      <c r="J69" s="83">
        <v>3.0823027337265867E-2</v>
      </c>
    </row>
    <row r="70" spans="1:10" ht="15.75" x14ac:dyDescent="0.2">
      <c r="A70" s="84" t="s">
        <v>127</v>
      </c>
      <c r="B70" s="81">
        <v>6.7936719283467201E-2</v>
      </c>
      <c r="C70" s="81">
        <v>0.10878649885997663</v>
      </c>
      <c r="D70" s="81">
        <v>8.28875450626569E-2</v>
      </c>
      <c r="E70" s="81">
        <v>6.2049943861959243E-2</v>
      </c>
      <c r="F70" s="81">
        <v>2.9923005918368429E-2</v>
      </c>
      <c r="G70" s="82">
        <v>1.9337018120965364E-2</v>
      </c>
      <c r="H70" s="82">
        <v>2.3512852934989802E-2</v>
      </c>
      <c r="I70" s="82">
        <v>2.4389698193870043E-2</v>
      </c>
      <c r="J70" s="83">
        <v>4.6278892126763657E-2</v>
      </c>
    </row>
    <row r="71" spans="1:10" ht="15.75" x14ac:dyDescent="0.2">
      <c r="A71" s="84" t="s">
        <v>128</v>
      </c>
      <c r="B71" s="81">
        <v>4.6893935250824914E-2</v>
      </c>
      <c r="C71" s="81">
        <v>7.7526959392326733E-2</v>
      </c>
      <c r="D71" s="81">
        <v>5.8828870526592809E-2</v>
      </c>
      <c r="E71" s="81">
        <v>4.3436320491950342E-2</v>
      </c>
      <c r="F71" s="81">
        <v>2.5519712263918044E-2</v>
      </c>
      <c r="G71" s="82">
        <v>2.0316755843940774E-2</v>
      </c>
      <c r="H71" s="82">
        <v>1.8815328333299179E-2</v>
      </c>
      <c r="I71" s="82">
        <v>2.1863887007268091E-2</v>
      </c>
      <c r="J71" s="83">
        <v>3.6018801755380137E-2</v>
      </c>
    </row>
    <row r="72" spans="1:10" ht="15.75" x14ac:dyDescent="0.2">
      <c r="A72" s="84" t="s">
        <v>129</v>
      </c>
      <c r="B72" s="81">
        <v>7.820941689284884E-2</v>
      </c>
      <c r="C72" s="81">
        <v>0.11062126429465793</v>
      </c>
      <c r="D72" s="81">
        <v>6.9570347509656058E-2</v>
      </c>
      <c r="E72" s="81">
        <v>4.2381351044066061E-2</v>
      </c>
      <c r="F72" s="81">
        <v>1.9341894368400482E-2</v>
      </c>
      <c r="G72" s="82">
        <v>1.8702584854149492E-2</v>
      </c>
      <c r="H72" s="82">
        <v>2.2616291726092162E-2</v>
      </c>
      <c r="I72" s="82">
        <v>2.1140208551249162E-2</v>
      </c>
      <c r="J72" s="83">
        <v>4.1770328472572227E-2</v>
      </c>
    </row>
    <row r="73" spans="1:10" ht="15.75" x14ac:dyDescent="0.2">
      <c r="A73" s="84" t="s">
        <v>130</v>
      </c>
      <c r="B73" s="81">
        <v>8.6506642318487773E-2</v>
      </c>
      <c r="C73" s="81">
        <v>0.14131771432166243</v>
      </c>
      <c r="D73" s="81">
        <v>9.0922447215997487E-2</v>
      </c>
      <c r="E73" s="81">
        <v>4.4893624014374446E-2</v>
      </c>
      <c r="F73" s="81">
        <v>1.9137677871165801E-2</v>
      </c>
      <c r="G73" s="82">
        <v>1.9170358596717663E-2</v>
      </c>
      <c r="H73" s="82">
        <v>2.3084108994731931E-2</v>
      </c>
      <c r="I73" s="82">
        <v>3.1041340917543691E-2</v>
      </c>
      <c r="J73" s="83">
        <v>5.0476902277079384E-2</v>
      </c>
    </row>
    <row r="74" spans="1:10" ht="15.75" x14ac:dyDescent="0.2">
      <c r="A74" s="84" t="s">
        <v>131</v>
      </c>
      <c r="B74" s="81">
        <v>5.6641688961619023E-2</v>
      </c>
      <c r="C74" s="81">
        <v>0.10682772770944592</v>
      </c>
      <c r="D74" s="81">
        <v>8.2518864326335511E-2</v>
      </c>
      <c r="E74" s="81">
        <v>4.2965047568521944E-2</v>
      </c>
      <c r="F74" s="81">
        <v>1.9440820961556565E-2</v>
      </c>
      <c r="G74" s="82">
        <v>1.7519222669973203E-2</v>
      </c>
      <c r="H74" s="82">
        <v>2.3234337558690275E-2</v>
      </c>
      <c r="I74" s="82">
        <v>2.6146505308382573E-2</v>
      </c>
      <c r="J74" s="83">
        <v>4.1245204279742279E-2</v>
      </c>
    </row>
    <row r="75" spans="1:10" ht="15.75" x14ac:dyDescent="0.2">
      <c r="A75" s="84" t="s">
        <v>132</v>
      </c>
      <c r="B75" s="81">
        <v>5.7557579632904934E-2</v>
      </c>
      <c r="C75" s="81">
        <v>0.10910733052787594</v>
      </c>
      <c r="D75" s="81">
        <v>5.9147449948175751E-2</v>
      </c>
      <c r="E75" s="81">
        <v>2.6526970885260629E-2</v>
      </c>
      <c r="F75" s="81">
        <v>1.525163810430968E-2</v>
      </c>
      <c r="G75" s="82">
        <v>1.5697996696289455E-2</v>
      </c>
      <c r="H75" s="82">
        <v>2.2067142847240106E-2</v>
      </c>
      <c r="I75" s="82">
        <v>2.8885742033438716E-2</v>
      </c>
      <c r="J75" s="83">
        <v>3.4858774116016143E-2</v>
      </c>
    </row>
    <row r="76" spans="1:10" ht="16.5" thickBot="1" x14ac:dyDescent="0.25">
      <c r="A76" s="84" t="s">
        <v>133</v>
      </c>
      <c r="B76" s="81">
        <v>6.1886326823233473E-2</v>
      </c>
      <c r="C76" s="81">
        <v>0.10234435786679281</v>
      </c>
      <c r="D76" s="81">
        <v>7.0651601943683764E-2</v>
      </c>
      <c r="E76" s="81">
        <v>4.8329455419087404E-2</v>
      </c>
      <c r="F76" s="81">
        <v>2.6556680370942207E-2</v>
      </c>
      <c r="G76" s="82">
        <v>1.93525662930801E-2</v>
      </c>
      <c r="H76" s="82">
        <v>2.1922138202166722E-2</v>
      </c>
      <c r="I76" s="82">
        <v>1.8850719292170495E-2</v>
      </c>
      <c r="J76" s="83">
        <v>4.1260526215119581E-2</v>
      </c>
    </row>
    <row r="77" spans="1:10" ht="16.5" thickBot="1" x14ac:dyDescent="0.25">
      <c r="A77" s="76" t="s">
        <v>11</v>
      </c>
      <c r="B77" s="77">
        <v>5.2320759900065232E-2</v>
      </c>
      <c r="C77" s="77">
        <v>7.1485743082996656E-2</v>
      </c>
      <c r="D77" s="77">
        <v>5.2813178110278698E-2</v>
      </c>
      <c r="E77" s="77">
        <v>4.4090079415427495E-2</v>
      </c>
      <c r="F77" s="77">
        <v>2.4216348239394756E-2</v>
      </c>
      <c r="G77" s="78">
        <v>1.7076138535889716E-2</v>
      </c>
      <c r="H77" s="78">
        <v>1.9130311220156949E-2</v>
      </c>
      <c r="I77" s="78">
        <v>2.0694631833314152E-2</v>
      </c>
      <c r="J77" s="79">
        <v>3.4125657471788154E-2</v>
      </c>
    </row>
    <row r="78" spans="1:10" ht="15.75" x14ac:dyDescent="0.2">
      <c r="A78" s="84" t="s">
        <v>134</v>
      </c>
      <c r="B78" s="81">
        <v>6.3952208302813063E-2</v>
      </c>
      <c r="C78" s="81">
        <v>7.4343933656961791E-2</v>
      </c>
      <c r="D78" s="81">
        <v>5.5470881983590466E-2</v>
      </c>
      <c r="E78" s="81">
        <v>4.4286491072772993E-2</v>
      </c>
      <c r="F78" s="81">
        <v>2.7457861440858378E-2</v>
      </c>
      <c r="G78" s="82">
        <v>1.5612458300037367E-2</v>
      </c>
      <c r="H78" s="82">
        <v>1.9948303681709696E-2</v>
      </c>
      <c r="I78" s="82">
        <v>2.0162220632945836E-2</v>
      </c>
      <c r="J78" s="83">
        <v>3.6248735652198549E-2</v>
      </c>
    </row>
    <row r="79" spans="1:10" ht="15.75" x14ac:dyDescent="0.2">
      <c r="A79" s="84" t="s">
        <v>135</v>
      </c>
      <c r="B79" s="81">
        <v>4.4364588927499081E-2</v>
      </c>
      <c r="C79" s="81">
        <v>7.5391948623899918E-2</v>
      </c>
      <c r="D79" s="81">
        <v>6.1335250709250271E-2</v>
      </c>
      <c r="E79" s="81">
        <v>5.9057184033419724E-2</v>
      </c>
      <c r="F79" s="81">
        <v>2.8502189084353348E-2</v>
      </c>
      <c r="G79" s="82">
        <v>1.7833502291325395E-2</v>
      </c>
      <c r="H79" s="82">
        <v>2.0322736159504553E-2</v>
      </c>
      <c r="I79" s="82">
        <v>2.460421179804825E-2</v>
      </c>
      <c r="J79" s="83">
        <v>3.7367754093344849E-2</v>
      </c>
    </row>
    <row r="80" spans="1:10" ht="15.75" x14ac:dyDescent="0.2">
      <c r="A80" s="84" t="s">
        <v>136</v>
      </c>
      <c r="B80" s="81">
        <v>5.7070485314523259E-2</v>
      </c>
      <c r="C80" s="81">
        <v>8.1798278710188493E-2</v>
      </c>
      <c r="D80" s="81">
        <v>5.177840421300102E-2</v>
      </c>
      <c r="E80" s="81">
        <v>4.8955897351827989E-2</v>
      </c>
      <c r="F80" s="81">
        <v>2.1563662947760926E-2</v>
      </c>
      <c r="G80" s="82">
        <v>1.7519493815485926E-2</v>
      </c>
      <c r="H80" s="82">
        <v>1.6158260064478933E-2</v>
      </c>
      <c r="I80" s="82">
        <v>1.8074967534128766E-2</v>
      </c>
      <c r="J80" s="83">
        <v>3.5210979538492192E-2</v>
      </c>
    </row>
    <row r="81" spans="1:10" ht="16.5" thickBot="1" x14ac:dyDescent="0.25">
      <c r="A81" s="84" t="s">
        <v>137</v>
      </c>
      <c r="B81" s="81">
        <v>4.3318959359783707E-2</v>
      </c>
      <c r="C81" s="81">
        <v>5.7576146205060033E-2</v>
      </c>
      <c r="D81" s="81">
        <v>4.510963669031099E-2</v>
      </c>
      <c r="E81" s="81">
        <v>3.294312701903767E-2</v>
      </c>
      <c r="F81" s="81">
        <v>2.1086284978527648E-2</v>
      </c>
      <c r="G81" s="82">
        <v>1.7455625608832247E-2</v>
      </c>
      <c r="H81" s="82">
        <v>1.9783455469486861E-2</v>
      </c>
      <c r="I81" s="82">
        <v>2.0220443053410253E-2</v>
      </c>
      <c r="J81" s="83">
        <v>2.9290669024674431E-2</v>
      </c>
    </row>
    <row r="82" spans="1:10" ht="16.5" thickBot="1" x14ac:dyDescent="0.25">
      <c r="A82" s="76" t="s">
        <v>10</v>
      </c>
      <c r="B82" s="77">
        <v>4.1911127354052231E-2</v>
      </c>
      <c r="C82" s="77">
        <v>7.5035007402869724E-2</v>
      </c>
      <c r="D82" s="77">
        <v>5.2062231192781284E-2</v>
      </c>
      <c r="E82" s="77">
        <v>3.0105410616989632E-2</v>
      </c>
      <c r="F82" s="77">
        <v>1.3491904310453233E-2</v>
      </c>
      <c r="G82" s="78">
        <v>1.1947253230060495E-2</v>
      </c>
      <c r="H82" s="78">
        <v>1.6497783973076059E-2</v>
      </c>
      <c r="I82" s="78">
        <v>2.1923068345517757E-2</v>
      </c>
      <c r="J82" s="79">
        <v>2.8832862692626523E-2</v>
      </c>
    </row>
    <row r="83" spans="1:10" ht="16.5" thickBot="1" x14ac:dyDescent="0.25">
      <c r="A83" s="84" t="s">
        <v>10</v>
      </c>
      <c r="B83" s="81">
        <v>4.1911127354052231E-2</v>
      </c>
      <c r="C83" s="81">
        <v>7.5035007402869724E-2</v>
      </c>
      <c r="D83" s="81">
        <v>5.2062231192781284E-2</v>
      </c>
      <c r="E83" s="81">
        <v>3.0105410616989632E-2</v>
      </c>
      <c r="F83" s="81">
        <v>1.3491904310453233E-2</v>
      </c>
      <c r="G83" s="82">
        <v>1.1947253230060495E-2</v>
      </c>
      <c r="H83" s="82">
        <v>1.6497783973076059E-2</v>
      </c>
      <c r="I83" s="82">
        <v>2.1923068345517757E-2</v>
      </c>
      <c r="J83" s="83">
        <v>2.8832862692626523E-2</v>
      </c>
    </row>
    <row r="84" spans="1:10" ht="16.5" thickBot="1" x14ac:dyDescent="0.25">
      <c r="A84" s="76" t="s">
        <v>8</v>
      </c>
      <c r="B84" s="77">
        <v>5.0762628820711149E-2</v>
      </c>
      <c r="C84" s="77">
        <v>6.7124270957287263E-2</v>
      </c>
      <c r="D84" s="77">
        <v>3.9494533961227915E-2</v>
      </c>
      <c r="E84" s="77">
        <v>2.4995164773175416E-2</v>
      </c>
      <c r="F84" s="77">
        <v>1.2334042597399382E-2</v>
      </c>
      <c r="G84" s="78">
        <v>1.5785530006820658E-2</v>
      </c>
      <c r="H84" s="78">
        <v>1.8626247642579783E-2</v>
      </c>
      <c r="I84" s="78">
        <v>2.3183629146267853E-2</v>
      </c>
      <c r="J84" s="79">
        <v>2.8769670010645655E-2</v>
      </c>
    </row>
    <row r="85" spans="1:10" ht="15.75" x14ac:dyDescent="0.2">
      <c r="A85" s="80" t="s">
        <v>138</v>
      </c>
      <c r="B85" s="81">
        <v>1.8166781319265499E-2</v>
      </c>
      <c r="C85" s="81">
        <v>2.5478750483993739E-2</v>
      </c>
      <c r="D85" s="81">
        <v>3.7366812641563156E-2</v>
      </c>
      <c r="E85" s="81">
        <v>1.3295325322207502E-2</v>
      </c>
      <c r="F85" s="81">
        <v>7.6279377227501952E-3</v>
      </c>
      <c r="G85" s="82">
        <v>1.0389469948918512E-2</v>
      </c>
      <c r="H85" s="82">
        <v>2.8421513038027129E-2</v>
      </c>
      <c r="I85" s="82">
        <v>7.0015095763942325E-2</v>
      </c>
      <c r="J85" s="83">
        <v>2.312981001099235E-2</v>
      </c>
    </row>
    <row r="86" spans="1:10" ht="15.75" x14ac:dyDescent="0.2">
      <c r="A86" s="84" t="s">
        <v>139</v>
      </c>
      <c r="B86" s="81">
        <v>2.8081845397959587E-2</v>
      </c>
      <c r="C86" s="81">
        <v>7.1864937206798082E-2</v>
      </c>
      <c r="D86" s="81">
        <v>4.3101438949783598E-2</v>
      </c>
      <c r="E86" s="81">
        <v>2.3517649358871354E-2</v>
      </c>
      <c r="F86" s="81">
        <v>1.6677904730194645E-2</v>
      </c>
      <c r="G86" s="82">
        <v>2.1487888344450562E-2</v>
      </c>
      <c r="H86" s="82">
        <v>2.3007940332023625E-2</v>
      </c>
      <c r="I86" s="82">
        <v>3.3698149074128964E-2</v>
      </c>
      <c r="J86" s="83">
        <v>3.1244924288444727E-2</v>
      </c>
    </row>
    <row r="87" spans="1:10" ht="15.75" x14ac:dyDescent="0.2">
      <c r="A87" s="84" t="s">
        <v>140</v>
      </c>
      <c r="B87" s="81">
        <v>2.579630333220324E-2</v>
      </c>
      <c r="C87" s="81">
        <v>2.8979103852214444E-2</v>
      </c>
      <c r="D87" s="81">
        <v>2.4549017621093745E-2</v>
      </c>
      <c r="E87" s="81">
        <v>1.7040901362032488E-2</v>
      </c>
      <c r="F87" s="81">
        <v>2.3290364530617558E-2</v>
      </c>
      <c r="G87" s="82">
        <v>3.5501861128221637E-2</v>
      </c>
      <c r="H87" s="82">
        <v>3.3781399684659957E-2</v>
      </c>
      <c r="I87" s="82">
        <v>3.1822401064697158E-2</v>
      </c>
      <c r="J87" s="83">
        <v>2.7803136449092256E-2</v>
      </c>
    </row>
    <row r="88" spans="1:10" ht="15.75" x14ac:dyDescent="0.2">
      <c r="A88" s="84" t="s">
        <v>141</v>
      </c>
      <c r="B88" s="81">
        <v>6.6998774775809372E-2</v>
      </c>
      <c r="C88" s="81">
        <v>8.0208876705042481E-2</v>
      </c>
      <c r="D88" s="81">
        <v>4.6070485905644415E-2</v>
      </c>
      <c r="E88" s="81">
        <v>2.6729786167729312E-2</v>
      </c>
      <c r="F88" s="81">
        <v>9.5104713048314009E-3</v>
      </c>
      <c r="G88" s="82">
        <v>1.0355257207292691E-2</v>
      </c>
      <c r="H88" s="82">
        <v>1.4110268781155825E-2</v>
      </c>
      <c r="I88" s="82">
        <v>1.7053814484441907E-2</v>
      </c>
      <c r="J88" s="83">
        <v>2.8549174413721328E-2</v>
      </c>
    </row>
    <row r="89" spans="1:10" ht="15.75" x14ac:dyDescent="0.2">
      <c r="A89" s="84" t="s">
        <v>142</v>
      </c>
      <c r="B89" s="81">
        <v>1.7730318484319978E-2</v>
      </c>
      <c r="C89" s="81">
        <v>2.771483248262048E-2</v>
      </c>
      <c r="D89" s="81">
        <v>1.3047237372587646E-2</v>
      </c>
      <c r="E89" s="81">
        <v>3.4478135694865297E-2</v>
      </c>
      <c r="F89" s="81">
        <v>2.4182246860415497E-2</v>
      </c>
      <c r="G89" s="82">
        <v>4.2192547298592536E-2</v>
      </c>
      <c r="H89" s="82">
        <v>3.8026374064682338E-2</v>
      </c>
      <c r="I89" s="82">
        <v>3.8881735426865273E-2</v>
      </c>
      <c r="J89" s="83">
        <v>2.9075594540640352E-2</v>
      </c>
    </row>
    <row r="90" spans="1:10" ht="16.5" thickBot="1" x14ac:dyDescent="0.25">
      <c r="A90" s="84" t="s">
        <v>143</v>
      </c>
      <c r="B90" s="81">
        <v>4.6031354295832466E-2</v>
      </c>
      <c r="C90" s="81">
        <v>8.3571142732858109E-2</v>
      </c>
      <c r="D90" s="81">
        <v>3.8264641122762698E-2</v>
      </c>
      <c r="E90" s="81">
        <v>2.6409784982613507E-2</v>
      </c>
      <c r="F90" s="81">
        <v>7.6635982789199641E-3</v>
      </c>
      <c r="G90" s="82">
        <v>1.4449631621466258E-2</v>
      </c>
      <c r="H90" s="82">
        <v>2.006633560934689E-2</v>
      </c>
      <c r="I90" s="82">
        <v>2.9051452714994978E-2</v>
      </c>
      <c r="J90" s="83">
        <v>2.9341965559710376E-2</v>
      </c>
    </row>
    <row r="91" spans="1:10" ht="16.5" thickBot="1" x14ac:dyDescent="0.25">
      <c r="A91" s="92" t="s">
        <v>6</v>
      </c>
      <c r="B91" s="93">
        <v>0</v>
      </c>
      <c r="C91" s="93">
        <v>0</v>
      </c>
      <c r="D91" s="93">
        <v>0</v>
      </c>
      <c r="E91" s="93">
        <v>0</v>
      </c>
      <c r="F91" s="93">
        <v>0</v>
      </c>
      <c r="G91" s="94">
        <v>0</v>
      </c>
      <c r="H91" s="94">
        <v>0</v>
      </c>
      <c r="I91" s="94">
        <v>0</v>
      </c>
      <c r="J91" s="79">
        <v>0</v>
      </c>
    </row>
    <row r="92" spans="1:10" ht="18" customHeight="1" x14ac:dyDescent="0.2">
      <c r="A92" s="96" t="s">
        <v>5</v>
      </c>
      <c r="B92" s="97">
        <v>5.3965170605541644E-2</v>
      </c>
      <c r="C92" s="97">
        <v>7.5499409229154976E-2</v>
      </c>
      <c r="D92" s="97">
        <v>4.7757217921226419E-2</v>
      </c>
      <c r="E92" s="97">
        <v>2.8235694917235241E-2</v>
      </c>
      <c r="F92" s="97">
        <v>1.4706866746937136E-2</v>
      </c>
      <c r="G92" s="98">
        <v>1.3166817585908824E-2</v>
      </c>
      <c r="H92" s="98">
        <v>1.6890710655258614E-2</v>
      </c>
      <c r="I92" s="98">
        <v>2.1667438644351097E-2</v>
      </c>
      <c r="J92" s="88">
        <v>3.0493298716247678E-2</v>
      </c>
    </row>
    <row r="93" spans="1:10" ht="30" customHeight="1" x14ac:dyDescent="0.2">
      <c r="A93" s="119" t="str">
        <f>IFERROR(INDEX(Footnotes!$D:$D,MATCH(Footnotes!$B$22,Footnotes!$B:$B,0)),"")</f>
        <v>Participation rate refers to the proportion of general population that are NDIS participants.</v>
      </c>
      <c r="B93" s="119"/>
      <c r="C93" s="119"/>
      <c r="D93" s="119"/>
      <c r="E93" s="119"/>
      <c r="F93" s="119"/>
      <c r="G93" s="119"/>
      <c r="H93" s="119"/>
      <c r="I93" s="119"/>
      <c r="J93" s="119"/>
    </row>
    <row r="94" spans="1:10" ht="12.6" customHeight="1" x14ac:dyDescent="0.2">
      <c r="A94" s="117" t="s">
        <v>55</v>
      </c>
      <c r="B94" s="117"/>
      <c r="C94" s="117"/>
      <c r="D94" s="117"/>
      <c r="E94" s="117"/>
      <c r="F94" s="117"/>
      <c r="G94" s="117"/>
      <c r="H94" s="117"/>
      <c r="I94" s="117"/>
      <c r="J94" s="117"/>
    </row>
  </sheetData>
  <mergeCells count="3">
    <mergeCell ref="A1:J1"/>
    <mergeCell ref="A93:J93"/>
    <mergeCell ref="A94:J94"/>
  </mergeCells>
  <conditionalFormatting sqref="A93">
    <cfRule type="containsErrors" dxfId="29" priority="1">
      <formula>ISERROR(A93)</formula>
    </cfRule>
  </conditionalFormatting>
  <hyperlinks>
    <hyperlink ref="A94" location="TableOfContents!A1" display="Back to Table of Contents" xr:uid="{A4E575D7-5E4E-4A16-8634-CC4AF3A4D6FB}"/>
  </hyperlink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J94"/>
  <sheetViews>
    <sheetView zoomScaleNormal="100" workbookViewId="0">
      <selection sqref="A1:XFD1"/>
    </sheetView>
  </sheetViews>
  <sheetFormatPr defaultColWidth="0" defaultRowHeight="15" zeroHeight="1" x14ac:dyDescent="0.2"/>
  <cols>
    <col min="1" max="1" width="37.140625" style="23" bestFit="1" customWidth="1"/>
    <col min="2" max="2" width="12.85546875" style="23" bestFit="1" customWidth="1"/>
    <col min="3" max="3" width="14.140625" style="23" bestFit="1" customWidth="1"/>
    <col min="4" max="9" width="15.42578125" style="23" bestFit="1" customWidth="1"/>
    <col min="10" max="10" width="22.42578125" style="23" bestFit="1" customWidth="1"/>
    <col min="11" max="16384" width="9.140625" style="23" hidden="1"/>
  </cols>
  <sheetData>
    <row r="1" spans="1:10" s="122" customFormat="1" x14ac:dyDescent="0.2">
      <c r="A1" s="122" t="str">
        <f>n_t006h</f>
        <v>Table O.6 Participation rates for female participants by service district and age group as at 31 December 2022</v>
      </c>
    </row>
    <row r="2" spans="1:10" s="111" customFormat="1" ht="16.5" thickBot="1" x14ac:dyDescent="0.25">
      <c r="A2" s="75" t="s">
        <v>47</v>
      </c>
      <c r="B2" s="112" t="s">
        <v>39</v>
      </c>
      <c r="C2" s="112" t="s">
        <v>40</v>
      </c>
      <c r="D2" s="112" t="s">
        <v>41</v>
      </c>
      <c r="E2" s="112" t="s">
        <v>42</v>
      </c>
      <c r="F2" s="112" t="s">
        <v>43</v>
      </c>
      <c r="G2" s="112" t="s">
        <v>44</v>
      </c>
      <c r="H2" s="112" t="s">
        <v>45</v>
      </c>
      <c r="I2" s="113" t="s">
        <v>46</v>
      </c>
      <c r="J2" s="108" t="s">
        <v>57</v>
      </c>
    </row>
    <row r="3" spans="1:10" ht="16.5" thickBot="1" x14ac:dyDescent="0.25">
      <c r="A3" s="76" t="s">
        <v>64</v>
      </c>
      <c r="B3" s="77">
        <v>2.3559567209866062E-2</v>
      </c>
      <c r="C3" s="77">
        <v>3.120622144508961E-2</v>
      </c>
      <c r="D3" s="77">
        <v>2.2995174475181113E-2</v>
      </c>
      <c r="E3" s="77">
        <v>1.6540964372057917E-2</v>
      </c>
      <c r="F3" s="77">
        <v>9.3877289460278738E-3</v>
      </c>
      <c r="G3" s="78">
        <v>9.75779313072744E-3</v>
      </c>
      <c r="H3" s="78">
        <v>1.3494955409469642E-2</v>
      </c>
      <c r="I3" s="78">
        <v>1.8138111709269995E-2</v>
      </c>
      <c r="J3" s="79">
        <v>1.6632122566267119E-2</v>
      </c>
    </row>
    <row r="4" spans="1:10" ht="15.75" x14ac:dyDescent="0.2">
      <c r="A4" s="80" t="s">
        <v>65</v>
      </c>
      <c r="B4" s="81">
        <v>3.5014867176959313E-2</v>
      </c>
      <c r="C4" s="81">
        <v>4.2726581116988148E-2</v>
      </c>
      <c r="D4" s="81">
        <v>3.4039934808337592E-2</v>
      </c>
      <c r="E4" s="81">
        <v>2.7213378333239609E-2</v>
      </c>
      <c r="F4" s="81">
        <v>1.7195737785269536E-2</v>
      </c>
      <c r="G4" s="82">
        <v>1.6721122379425864E-2</v>
      </c>
      <c r="H4" s="82">
        <v>1.8528239869199572E-2</v>
      </c>
      <c r="I4" s="82">
        <v>2.3056850719143426E-2</v>
      </c>
      <c r="J4" s="83">
        <v>2.5215292951029807E-2</v>
      </c>
    </row>
    <row r="5" spans="1:10" ht="15.75" x14ac:dyDescent="0.2">
      <c r="A5" s="84" t="s">
        <v>66</v>
      </c>
      <c r="B5" s="81">
        <v>2.4699544543536137E-2</v>
      </c>
      <c r="C5" s="81">
        <v>4.7161539517488534E-2</v>
      </c>
      <c r="D5" s="81">
        <v>3.5737200054319414E-2</v>
      </c>
      <c r="E5" s="81">
        <v>2.5273057418066791E-2</v>
      </c>
      <c r="F5" s="81">
        <v>1.7418943231530759E-2</v>
      </c>
      <c r="G5" s="82">
        <v>1.4746457864665798E-2</v>
      </c>
      <c r="H5" s="82">
        <v>1.6448925214325835E-2</v>
      </c>
      <c r="I5" s="82">
        <v>2.2736177675988057E-2</v>
      </c>
      <c r="J5" s="83">
        <v>2.3939734545932234E-2</v>
      </c>
    </row>
    <row r="6" spans="1:10" ht="15.75" x14ac:dyDescent="0.2">
      <c r="A6" s="84" t="s">
        <v>67</v>
      </c>
      <c r="B6" s="81">
        <v>2.9730900174236716E-2</v>
      </c>
      <c r="C6" s="81">
        <v>4.2801270357000508E-2</v>
      </c>
      <c r="D6" s="81">
        <v>2.4454864205507312E-2</v>
      </c>
      <c r="E6" s="81">
        <v>2.6971442426446404E-2</v>
      </c>
      <c r="F6" s="81">
        <v>1.5299915584496998E-2</v>
      </c>
      <c r="G6" s="82">
        <v>1.8394616768535241E-2</v>
      </c>
      <c r="H6" s="82">
        <v>1.4223097698674593E-2</v>
      </c>
      <c r="I6" s="82">
        <v>2.0114449439636393E-2</v>
      </c>
      <c r="J6" s="83">
        <v>2.2818441280538525E-2</v>
      </c>
    </row>
    <row r="7" spans="1:10" ht="15.75" x14ac:dyDescent="0.2">
      <c r="A7" s="84" t="s">
        <v>68</v>
      </c>
      <c r="B7" s="81">
        <v>1.8376028725481997E-2</v>
      </c>
      <c r="C7" s="81">
        <v>3.3154649780293623E-2</v>
      </c>
      <c r="D7" s="81">
        <v>2.6906104144135488E-2</v>
      </c>
      <c r="E7" s="81">
        <v>1.9701294001595406E-2</v>
      </c>
      <c r="F7" s="81">
        <v>1.5086588986892453E-2</v>
      </c>
      <c r="G7" s="82">
        <v>1.4247232953583423E-2</v>
      </c>
      <c r="H7" s="82">
        <v>1.7624121299862516E-2</v>
      </c>
      <c r="I7" s="82">
        <v>2.1555586050324354E-2</v>
      </c>
      <c r="J7" s="83">
        <v>2.0013186106832278E-2</v>
      </c>
    </row>
    <row r="8" spans="1:10" ht="15.75" x14ac:dyDescent="0.2">
      <c r="A8" s="84" t="s">
        <v>69</v>
      </c>
      <c r="B8" s="81">
        <v>4.5187758000677959E-2</v>
      </c>
      <c r="C8" s="81">
        <v>5.47645780985569E-2</v>
      </c>
      <c r="D8" s="81">
        <v>3.4431146379267176E-2</v>
      </c>
      <c r="E8" s="81">
        <v>3.2069961475230259E-2</v>
      </c>
      <c r="F8" s="81">
        <v>1.8316196107938523E-2</v>
      </c>
      <c r="G8" s="82">
        <v>1.6568904496388974E-2</v>
      </c>
      <c r="H8" s="82">
        <v>1.6683655437465427E-2</v>
      </c>
      <c r="I8" s="82">
        <v>2.0958842548666926E-2</v>
      </c>
      <c r="J8" s="83">
        <v>2.7751272665113201E-2</v>
      </c>
    </row>
    <row r="9" spans="1:10" ht="15.75" x14ac:dyDescent="0.2">
      <c r="A9" s="84" t="s">
        <v>70</v>
      </c>
      <c r="B9" s="81">
        <v>3.2221106554438578E-2</v>
      </c>
      <c r="C9" s="81">
        <v>3.4636100758217901E-2</v>
      </c>
      <c r="D9" s="81">
        <v>2.4439505204135663E-2</v>
      </c>
      <c r="E9" s="81">
        <v>2.4862037591763957E-2</v>
      </c>
      <c r="F9" s="81">
        <v>1.5750940949274553E-2</v>
      </c>
      <c r="G9" s="82">
        <v>1.3720556766914891E-2</v>
      </c>
      <c r="H9" s="82">
        <v>1.6501182723455292E-2</v>
      </c>
      <c r="I9" s="82">
        <v>2.0200342704132169E-2</v>
      </c>
      <c r="J9" s="83">
        <v>2.1935563086237547E-2</v>
      </c>
    </row>
    <row r="10" spans="1:10" ht="15.75" x14ac:dyDescent="0.2">
      <c r="A10" s="84" t="s">
        <v>71</v>
      </c>
      <c r="B10" s="81">
        <v>2.5372258317210711E-2</v>
      </c>
      <c r="C10" s="81">
        <v>4.1439859789947131E-2</v>
      </c>
      <c r="D10" s="81">
        <v>2.9973743329859744E-2</v>
      </c>
      <c r="E10" s="81">
        <v>2.1376539574379592E-2</v>
      </c>
      <c r="F10" s="81">
        <v>1.1758631300960096E-2</v>
      </c>
      <c r="G10" s="82">
        <v>1.1372232208659004E-2</v>
      </c>
      <c r="H10" s="82">
        <v>1.4677399605543871E-2</v>
      </c>
      <c r="I10" s="82">
        <v>1.6156853765460059E-2</v>
      </c>
      <c r="J10" s="83">
        <v>1.9783992262224343E-2</v>
      </c>
    </row>
    <row r="11" spans="1:10" ht="15.75" x14ac:dyDescent="0.2">
      <c r="A11" s="84" t="s">
        <v>72</v>
      </c>
      <c r="B11" s="81">
        <v>1.2642876278583419E-2</v>
      </c>
      <c r="C11" s="81">
        <v>1.6790875771998802E-2</v>
      </c>
      <c r="D11" s="81">
        <v>1.292121172728353E-2</v>
      </c>
      <c r="E11" s="81">
        <v>1.0218900489143194E-2</v>
      </c>
      <c r="F11" s="81">
        <v>5.7390766012577971E-3</v>
      </c>
      <c r="G11" s="82">
        <v>5.0325116179455046E-3</v>
      </c>
      <c r="H11" s="82">
        <v>8.4364536711533256E-3</v>
      </c>
      <c r="I11" s="82">
        <v>1.2948930511095335E-2</v>
      </c>
      <c r="J11" s="83">
        <v>9.7095255846361677E-3</v>
      </c>
    </row>
    <row r="12" spans="1:10" ht="15.75" x14ac:dyDescent="0.2">
      <c r="A12" s="84" t="s">
        <v>73</v>
      </c>
      <c r="B12" s="81">
        <v>2.7595641019658196E-2</v>
      </c>
      <c r="C12" s="81">
        <v>4.0819870579841822E-2</v>
      </c>
      <c r="D12" s="81">
        <v>3.0529436842932637E-2</v>
      </c>
      <c r="E12" s="81">
        <v>3.492977467159751E-2</v>
      </c>
      <c r="F12" s="81">
        <v>1.9388404743582936E-2</v>
      </c>
      <c r="G12" s="82">
        <v>1.4424870877303543E-2</v>
      </c>
      <c r="H12" s="82">
        <v>1.607080151487103E-2</v>
      </c>
      <c r="I12" s="82">
        <v>1.8234656846506714E-2</v>
      </c>
      <c r="J12" s="83">
        <v>2.3045564050611398E-2</v>
      </c>
    </row>
    <row r="13" spans="1:10" ht="15.75" x14ac:dyDescent="0.2">
      <c r="A13" s="84" t="s">
        <v>74</v>
      </c>
      <c r="B13" s="81">
        <v>1.510562252646758E-2</v>
      </c>
      <c r="C13" s="81">
        <v>2.1079747909553623E-2</v>
      </c>
      <c r="D13" s="81">
        <v>1.5461624665437919E-2</v>
      </c>
      <c r="E13" s="81">
        <v>8.6151125347865773E-3</v>
      </c>
      <c r="F13" s="81">
        <v>4.7105044749870349E-3</v>
      </c>
      <c r="G13" s="82">
        <v>6.5592571995613221E-3</v>
      </c>
      <c r="H13" s="82">
        <v>1.0115524406524894E-2</v>
      </c>
      <c r="I13" s="82">
        <v>1.4238016015262502E-2</v>
      </c>
      <c r="J13" s="83">
        <v>1.0462204909609016E-2</v>
      </c>
    </row>
    <row r="14" spans="1:10" ht="15.75" x14ac:dyDescent="0.2">
      <c r="A14" s="84" t="s">
        <v>75</v>
      </c>
      <c r="B14" s="81">
        <v>2.3376134790401376E-2</v>
      </c>
      <c r="C14" s="81">
        <v>3.014889112420464E-2</v>
      </c>
      <c r="D14" s="81">
        <v>1.9433044596566272E-2</v>
      </c>
      <c r="E14" s="81">
        <v>1.6525431315770934E-2</v>
      </c>
      <c r="F14" s="81">
        <v>9.1056230948759441E-3</v>
      </c>
      <c r="G14" s="82">
        <v>8.7984648814140691E-3</v>
      </c>
      <c r="H14" s="82">
        <v>1.295168605943307E-2</v>
      </c>
      <c r="I14" s="82">
        <v>1.8256955981522754E-2</v>
      </c>
      <c r="J14" s="83">
        <v>1.6285876822374683E-2</v>
      </c>
    </row>
    <row r="15" spans="1:10" ht="15.75" x14ac:dyDescent="0.2">
      <c r="A15" s="84" t="s">
        <v>76</v>
      </c>
      <c r="B15" s="81">
        <v>2.1236616724092622E-2</v>
      </c>
      <c r="C15" s="81">
        <v>3.3833300311987433E-2</v>
      </c>
      <c r="D15" s="81">
        <v>2.6552172058156433E-2</v>
      </c>
      <c r="E15" s="81">
        <v>2.4429477918482507E-2</v>
      </c>
      <c r="F15" s="81">
        <v>1.4593892642968986E-2</v>
      </c>
      <c r="G15" s="82">
        <v>1.2948869732238339E-2</v>
      </c>
      <c r="H15" s="82">
        <v>1.4435684572033397E-2</v>
      </c>
      <c r="I15" s="82">
        <v>1.7938790305976133E-2</v>
      </c>
      <c r="J15" s="83">
        <v>1.9358558575217039E-2</v>
      </c>
    </row>
    <row r="16" spans="1:10" ht="15.75" x14ac:dyDescent="0.2">
      <c r="A16" s="84" t="s">
        <v>77</v>
      </c>
      <c r="B16" s="81">
        <v>1.183630162091321E-2</v>
      </c>
      <c r="C16" s="81">
        <v>2.0786011030253768E-2</v>
      </c>
      <c r="D16" s="81">
        <v>1.4888356578553166E-2</v>
      </c>
      <c r="E16" s="81">
        <v>4.4847209140645135E-3</v>
      </c>
      <c r="F16" s="81">
        <v>3.0121857344999696E-3</v>
      </c>
      <c r="G16" s="82">
        <v>5.2873640147776861E-3</v>
      </c>
      <c r="H16" s="82">
        <v>9.966994341878279E-3</v>
      </c>
      <c r="I16" s="82">
        <v>1.4808786301803418E-2</v>
      </c>
      <c r="J16" s="83">
        <v>7.7832460836878784E-3</v>
      </c>
    </row>
    <row r="17" spans="1:10" ht="15.75" x14ac:dyDescent="0.2">
      <c r="A17" s="84" t="s">
        <v>78</v>
      </c>
      <c r="B17" s="81">
        <v>2.8632360613789931E-2</v>
      </c>
      <c r="C17" s="81">
        <v>3.2446151452641361E-2</v>
      </c>
      <c r="D17" s="81">
        <v>3.0365749036396179E-2</v>
      </c>
      <c r="E17" s="81">
        <v>2.3526993307224731E-2</v>
      </c>
      <c r="F17" s="81">
        <v>1.4600778485386828E-2</v>
      </c>
      <c r="G17" s="82">
        <v>1.3761068063422742E-2</v>
      </c>
      <c r="H17" s="82">
        <v>1.7196059126374428E-2</v>
      </c>
      <c r="I17" s="82">
        <v>2.1242933104258468E-2</v>
      </c>
      <c r="J17" s="83">
        <v>2.1652583054390988E-2</v>
      </c>
    </row>
    <row r="18" spans="1:10" ht="16.5" thickBot="1" x14ac:dyDescent="0.25">
      <c r="A18" s="85" t="s">
        <v>79</v>
      </c>
      <c r="B18" s="81">
        <v>2.5442156385551883E-2</v>
      </c>
      <c r="C18" s="81">
        <v>2.5239856518094198E-2</v>
      </c>
      <c r="D18" s="81">
        <v>1.7306166356737634E-2</v>
      </c>
      <c r="E18" s="81">
        <v>1.3748099864995204E-2</v>
      </c>
      <c r="F18" s="81">
        <v>7.4455668568143485E-3</v>
      </c>
      <c r="G18" s="82">
        <v>7.7611602083599062E-3</v>
      </c>
      <c r="H18" s="82">
        <v>1.2607941136453372E-2</v>
      </c>
      <c r="I18" s="82">
        <v>1.7228842709032757E-2</v>
      </c>
      <c r="J18" s="83">
        <v>1.4595198528533521E-2</v>
      </c>
    </row>
    <row r="19" spans="1:10" ht="16.5" thickBot="1" x14ac:dyDescent="0.25">
      <c r="A19" s="76" t="s">
        <v>15</v>
      </c>
      <c r="B19" s="77">
        <v>2.7699737794588862E-2</v>
      </c>
      <c r="C19" s="77">
        <v>3.6943150305221696E-2</v>
      </c>
      <c r="D19" s="77">
        <v>2.5536655100852967E-2</v>
      </c>
      <c r="E19" s="77">
        <v>1.5057887905839007E-2</v>
      </c>
      <c r="F19" s="77">
        <v>9.7217332562788781E-3</v>
      </c>
      <c r="G19" s="78">
        <v>1.1922088553658287E-2</v>
      </c>
      <c r="H19" s="78">
        <v>1.7073370177276635E-2</v>
      </c>
      <c r="I19" s="78">
        <v>2.1314358040687074E-2</v>
      </c>
      <c r="J19" s="79">
        <v>1.8900187937228762E-2</v>
      </c>
    </row>
    <row r="20" spans="1:10" ht="15.75" x14ac:dyDescent="0.2">
      <c r="A20" s="80" t="s">
        <v>80</v>
      </c>
      <c r="B20" s="81">
        <v>3.0741161979017328E-2</v>
      </c>
      <c r="C20" s="81">
        <v>5.4867594596038578E-2</v>
      </c>
      <c r="D20" s="81">
        <v>3.9105777511091261E-2</v>
      </c>
      <c r="E20" s="81">
        <v>2.8964290995638884E-2</v>
      </c>
      <c r="F20" s="81">
        <v>1.7238201932002879E-2</v>
      </c>
      <c r="G20" s="82">
        <v>1.8431013503337784E-2</v>
      </c>
      <c r="H20" s="82">
        <v>2.2655872081185777E-2</v>
      </c>
      <c r="I20" s="82">
        <v>2.7620260222875118E-2</v>
      </c>
      <c r="J20" s="83">
        <v>2.7951966760598235E-2</v>
      </c>
    </row>
    <row r="21" spans="1:10" ht="15.75" x14ac:dyDescent="0.2">
      <c r="A21" s="84" t="s">
        <v>81</v>
      </c>
      <c r="B21" s="81">
        <v>2.7331813996900507E-2</v>
      </c>
      <c r="C21" s="81">
        <v>4.2032525516444777E-2</v>
      </c>
      <c r="D21" s="81">
        <v>3.4497453833292405E-2</v>
      </c>
      <c r="E21" s="81">
        <v>2.88241838799842E-2</v>
      </c>
      <c r="F21" s="81">
        <v>1.6835121247347245E-2</v>
      </c>
      <c r="G21" s="82">
        <v>1.5772171415648725E-2</v>
      </c>
      <c r="H21" s="82">
        <v>2.0299088472015576E-2</v>
      </c>
      <c r="I21" s="82">
        <v>2.5874772929348051E-2</v>
      </c>
      <c r="J21" s="83">
        <v>2.499779145079704E-2</v>
      </c>
    </row>
    <row r="22" spans="1:10" ht="15.75" x14ac:dyDescent="0.2">
      <c r="A22" s="84" t="s">
        <v>82</v>
      </c>
      <c r="B22" s="81">
        <v>3.7545156347239594E-2</v>
      </c>
      <c r="C22" s="81">
        <v>5.2141522479951546E-2</v>
      </c>
      <c r="D22" s="81">
        <v>4.1063128103784589E-2</v>
      </c>
      <c r="E22" s="81">
        <v>2.7132471283701828E-2</v>
      </c>
      <c r="F22" s="81">
        <v>1.8776667199918756E-2</v>
      </c>
      <c r="G22" s="82">
        <v>1.9734814326739503E-2</v>
      </c>
      <c r="H22" s="82">
        <v>2.0493725635226417E-2</v>
      </c>
      <c r="I22" s="82">
        <v>2.1992288487723229E-2</v>
      </c>
      <c r="J22" s="83">
        <v>2.7971914337288063E-2</v>
      </c>
    </row>
    <row r="23" spans="1:10" ht="15.75" x14ac:dyDescent="0.2">
      <c r="A23" s="84" t="s">
        <v>83</v>
      </c>
      <c r="B23" s="81">
        <v>2.2565165477502765E-2</v>
      </c>
      <c r="C23" s="81">
        <v>3.2349913075831932E-2</v>
      </c>
      <c r="D23" s="81">
        <v>2.4538054455070589E-2</v>
      </c>
      <c r="E23" s="81">
        <v>1.2186051318181759E-2</v>
      </c>
      <c r="F23" s="81">
        <v>7.0272198972791975E-3</v>
      </c>
      <c r="G23" s="82">
        <v>9.5879205382346927E-3</v>
      </c>
      <c r="H23" s="82">
        <v>1.5895802984669759E-2</v>
      </c>
      <c r="I23" s="82">
        <v>2.1965187244199939E-2</v>
      </c>
      <c r="J23" s="83">
        <v>1.5915923200079354E-2</v>
      </c>
    </row>
    <row r="24" spans="1:10" ht="15.75" x14ac:dyDescent="0.2">
      <c r="A24" s="84" t="s">
        <v>84</v>
      </c>
      <c r="B24" s="81">
        <v>3.0761395563760802E-2</v>
      </c>
      <c r="C24" s="81">
        <v>4.7282407666238806E-2</v>
      </c>
      <c r="D24" s="81">
        <v>2.5622114356823808E-2</v>
      </c>
      <c r="E24" s="81">
        <v>2.7808518775484337E-2</v>
      </c>
      <c r="F24" s="81">
        <v>2.1157260717722455E-2</v>
      </c>
      <c r="G24" s="82">
        <v>1.9928976923893952E-2</v>
      </c>
      <c r="H24" s="82">
        <v>2.440407701185519E-2</v>
      </c>
      <c r="I24" s="82">
        <v>2.6933994585199253E-2</v>
      </c>
      <c r="J24" s="83">
        <v>2.7501799676433736E-2</v>
      </c>
    </row>
    <row r="25" spans="1:10" ht="15.75" x14ac:dyDescent="0.2">
      <c r="A25" s="84" t="s">
        <v>85</v>
      </c>
      <c r="B25" s="81">
        <v>3.5004498491838218E-2</v>
      </c>
      <c r="C25" s="81">
        <v>4.7010558437629003E-2</v>
      </c>
      <c r="D25" s="81">
        <v>2.7611685277244363E-2</v>
      </c>
      <c r="E25" s="81">
        <v>2.4276516110451899E-2</v>
      </c>
      <c r="F25" s="81">
        <v>1.8507401605732651E-2</v>
      </c>
      <c r="G25" s="82">
        <v>1.6033162402795155E-2</v>
      </c>
      <c r="H25" s="82">
        <v>2.0548294818101914E-2</v>
      </c>
      <c r="I25" s="82">
        <v>2.1032934262234043E-2</v>
      </c>
      <c r="J25" s="83">
        <v>2.532028324637163E-2</v>
      </c>
    </row>
    <row r="26" spans="1:10" ht="15.75" x14ac:dyDescent="0.2">
      <c r="A26" s="84" t="s">
        <v>86</v>
      </c>
      <c r="B26" s="81">
        <v>2.8029452617005759E-2</v>
      </c>
      <c r="C26" s="81">
        <v>3.9518045780861676E-2</v>
      </c>
      <c r="D26" s="81">
        <v>2.7759398386040739E-2</v>
      </c>
      <c r="E26" s="81">
        <v>2.8713837763525332E-2</v>
      </c>
      <c r="F26" s="81">
        <v>2.051645659534557E-2</v>
      </c>
      <c r="G26" s="82">
        <v>2.0926999547022082E-2</v>
      </c>
      <c r="H26" s="82">
        <v>2.2807708428301366E-2</v>
      </c>
      <c r="I26" s="82">
        <v>2.1778060522967477E-2</v>
      </c>
      <c r="J26" s="83">
        <v>2.5398613757429984E-2</v>
      </c>
    </row>
    <row r="27" spans="1:10" ht="15.75" x14ac:dyDescent="0.2">
      <c r="A27" s="84" t="s">
        <v>87</v>
      </c>
      <c r="B27" s="81">
        <v>1.9691230899272365E-2</v>
      </c>
      <c r="C27" s="81">
        <v>2.3036513604926968E-2</v>
      </c>
      <c r="D27" s="81">
        <v>1.5864880476898609E-2</v>
      </c>
      <c r="E27" s="81">
        <v>9.056373431735933E-3</v>
      </c>
      <c r="F27" s="81">
        <v>7.0617818256154619E-3</v>
      </c>
      <c r="G27" s="82">
        <v>8.6765474489001581E-3</v>
      </c>
      <c r="H27" s="82">
        <v>1.2594326490992451E-2</v>
      </c>
      <c r="I27" s="82">
        <v>1.7578178411473595E-2</v>
      </c>
      <c r="J27" s="83">
        <v>1.3129724322549286E-2</v>
      </c>
    </row>
    <row r="28" spans="1:10" ht="15.75" x14ac:dyDescent="0.2">
      <c r="A28" s="84" t="s">
        <v>88</v>
      </c>
      <c r="B28" s="81">
        <v>2.4235526304619205E-2</v>
      </c>
      <c r="C28" s="81">
        <v>4.3107897742395422E-2</v>
      </c>
      <c r="D28" s="81">
        <v>2.8418635450978769E-2</v>
      </c>
      <c r="E28" s="81">
        <v>1.7346790628331873E-2</v>
      </c>
      <c r="F28" s="81">
        <v>1.3346784141278612E-2</v>
      </c>
      <c r="G28" s="82">
        <v>1.3895960714088808E-2</v>
      </c>
      <c r="H28" s="82">
        <v>1.8145780466459295E-2</v>
      </c>
      <c r="I28" s="82">
        <v>2.1064725107220805E-2</v>
      </c>
      <c r="J28" s="83">
        <v>2.1025758212210421E-2</v>
      </c>
    </row>
    <row r="29" spans="1:10" ht="15.75" x14ac:dyDescent="0.2">
      <c r="A29" s="84" t="s">
        <v>89</v>
      </c>
      <c r="B29" s="81">
        <v>3.4871084640622017E-2</v>
      </c>
      <c r="C29" s="81">
        <v>4.2639408776863758E-2</v>
      </c>
      <c r="D29" s="81">
        <v>3.0232536260578726E-2</v>
      </c>
      <c r="E29" s="81">
        <v>1.516592884477583E-2</v>
      </c>
      <c r="F29" s="81">
        <v>8.285128171372268E-3</v>
      </c>
      <c r="G29" s="82">
        <v>1.0274081622482929E-2</v>
      </c>
      <c r="H29" s="82">
        <v>1.7751915017302167E-2</v>
      </c>
      <c r="I29" s="82">
        <v>2.6723958617155475E-2</v>
      </c>
      <c r="J29" s="83">
        <v>2.0200583987981954E-2</v>
      </c>
    </row>
    <row r="30" spans="1:10" ht="15.75" x14ac:dyDescent="0.2">
      <c r="A30" s="84" t="s">
        <v>90</v>
      </c>
      <c r="B30" s="81">
        <v>2.3657113675134647E-2</v>
      </c>
      <c r="C30" s="81">
        <v>3.0953333126963724E-2</v>
      </c>
      <c r="D30" s="81">
        <v>2.2671381507175913E-2</v>
      </c>
      <c r="E30" s="81">
        <v>1.1665256279544376E-2</v>
      </c>
      <c r="F30" s="81">
        <v>7.9753297196091828E-3</v>
      </c>
      <c r="G30" s="82">
        <v>1.1641330983991194E-2</v>
      </c>
      <c r="H30" s="82">
        <v>1.5668924621826875E-2</v>
      </c>
      <c r="I30" s="82">
        <v>2.0390091523267928E-2</v>
      </c>
      <c r="J30" s="83">
        <v>1.644926852646978E-2</v>
      </c>
    </row>
    <row r="31" spans="1:10" ht="15.75" x14ac:dyDescent="0.2">
      <c r="A31" s="84" t="s">
        <v>91</v>
      </c>
      <c r="B31" s="81">
        <v>2.8110488055692939E-2</v>
      </c>
      <c r="C31" s="81">
        <v>3.0450481243539142E-2</v>
      </c>
      <c r="D31" s="81">
        <v>2.2857394327199541E-2</v>
      </c>
      <c r="E31" s="81">
        <v>1.5807849459927269E-2</v>
      </c>
      <c r="F31" s="81">
        <v>8.5077386459257876E-3</v>
      </c>
      <c r="G31" s="82">
        <v>1.0698929268815112E-2</v>
      </c>
      <c r="H31" s="82">
        <v>1.730981624221125E-2</v>
      </c>
      <c r="I31" s="82">
        <v>1.9435364657432688E-2</v>
      </c>
      <c r="J31" s="83">
        <v>1.780788922464089E-2</v>
      </c>
    </row>
    <row r="32" spans="1:10" ht="15.75" x14ac:dyDescent="0.2">
      <c r="A32" s="84" t="s">
        <v>92</v>
      </c>
      <c r="B32" s="81">
        <v>3.7562815281301586E-2</v>
      </c>
      <c r="C32" s="81">
        <v>4.1935340129938617E-2</v>
      </c>
      <c r="D32" s="81">
        <v>2.650175888357004E-2</v>
      </c>
      <c r="E32" s="81">
        <v>1.7594995495676637E-2</v>
      </c>
      <c r="F32" s="81">
        <v>9.8435070685282278E-3</v>
      </c>
      <c r="G32" s="82">
        <v>1.1291257757312489E-2</v>
      </c>
      <c r="H32" s="82">
        <v>1.3272035240561229E-2</v>
      </c>
      <c r="I32" s="82">
        <v>1.8613753642953333E-2</v>
      </c>
      <c r="J32" s="83">
        <v>2.0334327148812521E-2</v>
      </c>
    </row>
    <row r="33" spans="1:10" ht="15.75" x14ac:dyDescent="0.2">
      <c r="A33" s="84" t="s">
        <v>93</v>
      </c>
      <c r="B33" s="81">
        <v>2.6151521071299144E-2</v>
      </c>
      <c r="C33" s="81">
        <v>3.5030276777127112E-2</v>
      </c>
      <c r="D33" s="81">
        <v>2.0839045807388969E-2</v>
      </c>
      <c r="E33" s="81">
        <v>7.4003816868617959E-3</v>
      </c>
      <c r="F33" s="81">
        <v>5.5869324815218764E-3</v>
      </c>
      <c r="G33" s="82">
        <v>7.7613517105528575E-3</v>
      </c>
      <c r="H33" s="82">
        <v>1.4449099501608024E-2</v>
      </c>
      <c r="I33" s="82">
        <v>1.665869377917966E-2</v>
      </c>
      <c r="J33" s="83">
        <v>1.3739306965521404E-2</v>
      </c>
    </row>
    <row r="34" spans="1:10" ht="15.75" x14ac:dyDescent="0.2">
      <c r="A34" s="84" t="s">
        <v>94</v>
      </c>
      <c r="B34" s="81">
        <v>3.2154279455241928E-2</v>
      </c>
      <c r="C34" s="81">
        <v>3.808526553078348E-2</v>
      </c>
      <c r="D34" s="81">
        <v>2.4302347697139671E-2</v>
      </c>
      <c r="E34" s="81">
        <v>2.0361778688284753E-2</v>
      </c>
      <c r="F34" s="81">
        <v>1.5021350153300458E-2</v>
      </c>
      <c r="G34" s="82">
        <v>1.5324526907651063E-2</v>
      </c>
      <c r="H34" s="82">
        <v>1.86251314641518E-2</v>
      </c>
      <c r="I34" s="82">
        <v>2.3759644157057301E-2</v>
      </c>
      <c r="J34" s="83">
        <v>2.2807539622822105E-2</v>
      </c>
    </row>
    <row r="35" spans="1:10" ht="15.75" x14ac:dyDescent="0.2">
      <c r="A35" s="84" t="s">
        <v>95</v>
      </c>
      <c r="B35" s="81">
        <v>3.2198756225471449E-2</v>
      </c>
      <c r="C35" s="81">
        <v>4.9067058999908479E-2</v>
      </c>
      <c r="D35" s="81">
        <v>2.9355141480226051E-2</v>
      </c>
      <c r="E35" s="81">
        <v>2.4103763297613202E-2</v>
      </c>
      <c r="F35" s="81">
        <v>1.8599918894150753E-2</v>
      </c>
      <c r="G35" s="82">
        <v>1.8258416674438744E-2</v>
      </c>
      <c r="H35" s="82">
        <v>2.1037467799184532E-2</v>
      </c>
      <c r="I35" s="82">
        <v>2.2108289778823363E-2</v>
      </c>
      <c r="J35" s="83">
        <v>2.5931405402640738E-2</v>
      </c>
    </row>
    <row r="36" spans="1:10" ht="16.5" thickBot="1" x14ac:dyDescent="0.25">
      <c r="A36" s="84" t="s">
        <v>96</v>
      </c>
      <c r="B36" s="81">
        <v>2.5766058210371354E-2</v>
      </c>
      <c r="C36" s="81">
        <v>3.7449071824495507E-2</v>
      </c>
      <c r="D36" s="81">
        <v>2.8651351504473347E-2</v>
      </c>
      <c r="E36" s="81">
        <v>3.5361243889739546E-2</v>
      </c>
      <c r="F36" s="81">
        <v>2.4914379482330853E-2</v>
      </c>
      <c r="G36" s="82">
        <v>2.4094048558753675E-2</v>
      </c>
      <c r="H36" s="82">
        <v>2.8464151436507705E-2</v>
      </c>
      <c r="I36" s="82">
        <v>2.5404457788452055E-2</v>
      </c>
      <c r="J36" s="83">
        <v>2.8077534510857698E-2</v>
      </c>
    </row>
    <row r="37" spans="1:10" ht="16.5" thickBot="1" x14ac:dyDescent="0.25">
      <c r="A37" s="76" t="s">
        <v>14</v>
      </c>
      <c r="B37" s="77">
        <v>2.78257876528391E-2</v>
      </c>
      <c r="C37" s="77">
        <v>3.743796780814642E-2</v>
      </c>
      <c r="D37" s="77">
        <v>2.7504282058846322E-2</v>
      </c>
      <c r="E37" s="77">
        <v>1.6684626510274376E-2</v>
      </c>
      <c r="F37" s="77">
        <v>1.0861328851738768E-2</v>
      </c>
      <c r="G37" s="78">
        <v>1.1435115828007497E-2</v>
      </c>
      <c r="H37" s="78">
        <v>1.5255094878469761E-2</v>
      </c>
      <c r="I37" s="78">
        <v>1.9762147060248678E-2</v>
      </c>
      <c r="J37" s="79">
        <v>1.9323889915162647E-2</v>
      </c>
    </row>
    <row r="38" spans="1:10" ht="15.75" x14ac:dyDescent="0.2">
      <c r="A38" s="80" t="s">
        <v>97</v>
      </c>
      <c r="B38" s="81">
        <v>4.0941113347981721E-2</v>
      </c>
      <c r="C38" s="81">
        <v>5.3278697409594143E-2</v>
      </c>
      <c r="D38" s="81">
        <v>4.730293651835929E-2</v>
      </c>
      <c r="E38" s="81">
        <v>4.7347780237228618E-2</v>
      </c>
      <c r="F38" s="81">
        <v>2.5369051472784523E-2</v>
      </c>
      <c r="G38" s="82">
        <v>2.0264537474329176E-2</v>
      </c>
      <c r="H38" s="82">
        <v>2.4138734768810705E-2</v>
      </c>
      <c r="I38" s="82">
        <v>2.9459947720751403E-2</v>
      </c>
      <c r="J38" s="83">
        <v>3.3334270276966949E-2</v>
      </c>
    </row>
    <row r="39" spans="1:10" ht="15.75" x14ac:dyDescent="0.2">
      <c r="A39" s="84" t="s">
        <v>98</v>
      </c>
      <c r="B39" s="81">
        <v>2.7039631183221932E-2</v>
      </c>
      <c r="C39" s="81">
        <v>4.2019651146976207E-2</v>
      </c>
      <c r="D39" s="81">
        <v>3.4429842931161123E-2</v>
      </c>
      <c r="E39" s="81">
        <v>2.037357740960799E-2</v>
      </c>
      <c r="F39" s="81">
        <v>1.2149307066241797E-2</v>
      </c>
      <c r="G39" s="82">
        <v>1.2877797224791069E-2</v>
      </c>
      <c r="H39" s="82">
        <v>1.8114656966680097E-2</v>
      </c>
      <c r="I39" s="82">
        <v>2.2611705850178843E-2</v>
      </c>
      <c r="J39" s="83">
        <v>2.2249610639999591E-2</v>
      </c>
    </row>
    <row r="40" spans="1:10" ht="15.75" x14ac:dyDescent="0.2">
      <c r="A40" s="84" t="s">
        <v>99</v>
      </c>
      <c r="B40" s="81">
        <v>3.1444884846943022E-2</v>
      </c>
      <c r="C40" s="81">
        <v>3.1396235634939616E-2</v>
      </c>
      <c r="D40" s="81">
        <v>2.4843956427612748E-2</v>
      </c>
      <c r="E40" s="81">
        <v>1.9054807795096888E-2</v>
      </c>
      <c r="F40" s="81">
        <v>9.1890824292791221E-3</v>
      </c>
      <c r="G40" s="82">
        <v>7.988134069102492E-3</v>
      </c>
      <c r="H40" s="82">
        <v>1.0999744847901168E-2</v>
      </c>
      <c r="I40" s="82">
        <v>1.7923958474539214E-2</v>
      </c>
      <c r="J40" s="83">
        <v>1.752705279442918E-2</v>
      </c>
    </row>
    <row r="41" spans="1:10" ht="15.75" x14ac:dyDescent="0.2">
      <c r="A41" s="84" t="s">
        <v>100</v>
      </c>
      <c r="B41" s="81">
        <v>2.9509480267246542E-2</v>
      </c>
      <c r="C41" s="81">
        <v>3.7993240489833782E-2</v>
      </c>
      <c r="D41" s="81">
        <v>3.304892171145267E-2</v>
      </c>
      <c r="E41" s="81">
        <v>2.5684670179317279E-2</v>
      </c>
      <c r="F41" s="81">
        <v>1.4080993219482169E-2</v>
      </c>
      <c r="G41" s="82">
        <v>1.5653684873428657E-2</v>
      </c>
      <c r="H41" s="82">
        <v>1.9656280190550209E-2</v>
      </c>
      <c r="I41" s="82">
        <v>2.415459643987487E-2</v>
      </c>
      <c r="J41" s="83">
        <v>2.386115210269384E-2</v>
      </c>
    </row>
    <row r="42" spans="1:10" ht="15.75" x14ac:dyDescent="0.2">
      <c r="A42" s="84" t="s">
        <v>101</v>
      </c>
      <c r="B42" s="81">
        <v>3.8350850781699961E-2</v>
      </c>
      <c r="C42" s="81">
        <v>3.4584995230365956E-2</v>
      </c>
      <c r="D42" s="81">
        <v>2.578391688020398E-2</v>
      </c>
      <c r="E42" s="81">
        <v>1.6054081146654652E-2</v>
      </c>
      <c r="F42" s="81">
        <v>1.2421270800414273E-2</v>
      </c>
      <c r="G42" s="82">
        <v>1.0729911967451062E-2</v>
      </c>
      <c r="H42" s="82">
        <v>1.8339906317152807E-2</v>
      </c>
      <c r="I42" s="82">
        <v>2.109744691908183E-2</v>
      </c>
      <c r="J42" s="83">
        <v>2.0828010754945916E-2</v>
      </c>
    </row>
    <row r="43" spans="1:10" ht="15.75" x14ac:dyDescent="0.2">
      <c r="A43" s="84" t="s">
        <v>102</v>
      </c>
      <c r="B43" s="81">
        <v>3.4357859457797908E-2</v>
      </c>
      <c r="C43" s="81">
        <v>4.7341726695877565E-2</v>
      </c>
      <c r="D43" s="81">
        <v>3.3557732488807099E-2</v>
      </c>
      <c r="E43" s="81">
        <v>2.0563516245714231E-2</v>
      </c>
      <c r="F43" s="81">
        <v>1.0564830494993007E-2</v>
      </c>
      <c r="G43" s="82">
        <v>1.1944033211858723E-2</v>
      </c>
      <c r="H43" s="82">
        <v>1.5743013984477826E-2</v>
      </c>
      <c r="I43" s="82">
        <v>1.8602430835433493E-2</v>
      </c>
      <c r="J43" s="83">
        <v>2.2691320127906027E-2</v>
      </c>
    </row>
    <row r="44" spans="1:10" ht="15.75" x14ac:dyDescent="0.2">
      <c r="A44" s="84" t="s">
        <v>103</v>
      </c>
      <c r="B44" s="81">
        <v>3.1838777563524344E-2</v>
      </c>
      <c r="C44" s="81">
        <v>4.2623237002185253E-2</v>
      </c>
      <c r="D44" s="81">
        <v>2.5551295099950765E-2</v>
      </c>
      <c r="E44" s="81">
        <v>1.7438778155402668E-2</v>
      </c>
      <c r="F44" s="81">
        <v>1.2563045688560762E-2</v>
      </c>
      <c r="G44" s="82">
        <v>1.2339158203886334E-2</v>
      </c>
      <c r="H44" s="82">
        <v>1.5624585383599558E-2</v>
      </c>
      <c r="I44" s="82">
        <v>1.8365096532653221E-2</v>
      </c>
      <c r="J44" s="83">
        <v>2.1177710926019614E-2</v>
      </c>
    </row>
    <row r="45" spans="1:10" ht="15.75" x14ac:dyDescent="0.2">
      <c r="A45" s="84" t="s">
        <v>104</v>
      </c>
      <c r="B45" s="81">
        <v>2.0708341507466439E-2</v>
      </c>
      <c r="C45" s="81">
        <v>2.7331489852340157E-2</v>
      </c>
      <c r="D45" s="81">
        <v>1.994132501907428E-2</v>
      </c>
      <c r="E45" s="81">
        <v>1.0297003397537689E-2</v>
      </c>
      <c r="F45" s="81">
        <v>7.3758171363672159E-3</v>
      </c>
      <c r="G45" s="82">
        <v>8.6402689748653078E-3</v>
      </c>
      <c r="H45" s="82">
        <v>1.3742471280298933E-2</v>
      </c>
      <c r="I45" s="82">
        <v>1.9326100762728279E-2</v>
      </c>
      <c r="J45" s="83">
        <v>1.4149420733099605E-2</v>
      </c>
    </row>
    <row r="46" spans="1:10" ht="15.75" x14ac:dyDescent="0.2">
      <c r="A46" s="84" t="s">
        <v>105</v>
      </c>
      <c r="B46" s="81">
        <v>1.8142878160063422E-2</v>
      </c>
      <c r="C46" s="81">
        <v>2.515838011362467E-2</v>
      </c>
      <c r="D46" s="81">
        <v>2.2047801036567238E-2</v>
      </c>
      <c r="E46" s="81">
        <v>1.8841771943017546E-2</v>
      </c>
      <c r="F46" s="81">
        <v>1.0895677483029569E-2</v>
      </c>
      <c r="G46" s="82">
        <v>1.1487704547409961E-2</v>
      </c>
      <c r="H46" s="82">
        <v>1.3697710906081509E-2</v>
      </c>
      <c r="I46" s="82">
        <v>1.7645382259948487E-2</v>
      </c>
      <c r="J46" s="83">
        <v>1.6323566788393751E-2</v>
      </c>
    </row>
    <row r="47" spans="1:10" ht="15.75" x14ac:dyDescent="0.2">
      <c r="A47" s="84" t="s">
        <v>106</v>
      </c>
      <c r="B47" s="81">
        <v>3.8843044895670538E-2</v>
      </c>
      <c r="C47" s="81">
        <v>5.011083390504717E-2</v>
      </c>
      <c r="D47" s="81">
        <v>4.4427746297955421E-2</v>
      </c>
      <c r="E47" s="81">
        <v>3.4287799006836255E-2</v>
      </c>
      <c r="F47" s="81">
        <v>2.3104560023264959E-2</v>
      </c>
      <c r="G47" s="82">
        <v>2.0429741041025073E-2</v>
      </c>
      <c r="H47" s="82">
        <v>2.4540927886752242E-2</v>
      </c>
      <c r="I47" s="82">
        <v>2.5281312861797446E-2</v>
      </c>
      <c r="J47" s="83">
        <v>3.0562997741396425E-2</v>
      </c>
    </row>
    <row r="48" spans="1:10" ht="15.75" x14ac:dyDescent="0.2">
      <c r="A48" s="84" t="s">
        <v>107</v>
      </c>
      <c r="B48" s="81">
        <v>2.5665923297116207E-2</v>
      </c>
      <c r="C48" s="81">
        <v>3.5415019071663015E-2</v>
      </c>
      <c r="D48" s="81">
        <v>2.5860489570077437E-2</v>
      </c>
      <c r="E48" s="81">
        <v>1.3478291584292817E-2</v>
      </c>
      <c r="F48" s="81">
        <v>8.605552062967356E-3</v>
      </c>
      <c r="G48" s="82">
        <v>8.8400017835391382E-3</v>
      </c>
      <c r="H48" s="82">
        <v>1.1588915032191855E-2</v>
      </c>
      <c r="I48" s="82">
        <v>1.5464318980873491E-2</v>
      </c>
      <c r="J48" s="83">
        <v>1.6147868092481674E-2</v>
      </c>
    </row>
    <row r="49" spans="1:10" ht="15.75" x14ac:dyDescent="0.2">
      <c r="A49" s="84" t="s">
        <v>108</v>
      </c>
      <c r="B49" s="81">
        <v>3.3172184583163539E-2</v>
      </c>
      <c r="C49" s="81">
        <v>4.6597020690167329E-2</v>
      </c>
      <c r="D49" s="81">
        <v>3.1933185158840749E-2</v>
      </c>
      <c r="E49" s="81">
        <v>2.1235172566306953E-2</v>
      </c>
      <c r="F49" s="81">
        <v>1.3144868010261268E-2</v>
      </c>
      <c r="G49" s="82">
        <v>1.388676704093109E-2</v>
      </c>
      <c r="H49" s="82">
        <v>1.6249327615116757E-2</v>
      </c>
      <c r="I49" s="82">
        <v>2.1607370646338338E-2</v>
      </c>
      <c r="J49" s="83">
        <v>2.3265447725876715E-2</v>
      </c>
    </row>
    <row r="50" spans="1:10" ht="16.5" thickBot="1" x14ac:dyDescent="0.25">
      <c r="A50" s="84" t="s">
        <v>109</v>
      </c>
      <c r="B50" s="81">
        <v>2.7277927972792725E-2</v>
      </c>
      <c r="C50" s="81">
        <v>4.3706594103837697E-2</v>
      </c>
      <c r="D50" s="81">
        <v>2.8651072743193735E-2</v>
      </c>
      <c r="E50" s="81">
        <v>2.061415743673789E-2</v>
      </c>
      <c r="F50" s="81">
        <v>1.6486160674492059E-2</v>
      </c>
      <c r="G50" s="82">
        <v>1.4830477767797542E-2</v>
      </c>
      <c r="H50" s="82">
        <v>1.4579130906406144E-2</v>
      </c>
      <c r="I50" s="82">
        <v>1.8896335843384151E-2</v>
      </c>
      <c r="J50" s="83">
        <v>2.1828404438932074E-2</v>
      </c>
    </row>
    <row r="51" spans="1:10" ht="16.5" thickBot="1" x14ac:dyDescent="0.25">
      <c r="A51" s="76" t="s">
        <v>13</v>
      </c>
      <c r="B51" s="77">
        <v>1.527092503975905E-2</v>
      </c>
      <c r="C51" s="77">
        <v>2.6438515930684758E-2</v>
      </c>
      <c r="D51" s="77">
        <v>2.325094934130011E-2</v>
      </c>
      <c r="E51" s="77">
        <v>1.6219682754393498E-2</v>
      </c>
      <c r="F51" s="77">
        <v>1.0268292132078654E-2</v>
      </c>
      <c r="G51" s="78">
        <v>9.9625864842023629E-3</v>
      </c>
      <c r="H51" s="78">
        <v>1.2896218914425567E-2</v>
      </c>
      <c r="I51" s="78">
        <v>1.7211802073888987E-2</v>
      </c>
      <c r="J51" s="79">
        <v>1.5307890937183197E-2</v>
      </c>
    </row>
    <row r="52" spans="1:10" ht="15.75" x14ac:dyDescent="0.2">
      <c r="A52" s="80" t="s">
        <v>110</v>
      </c>
      <c r="B52" s="81">
        <v>1.6259345716961603E-2</v>
      </c>
      <c r="C52" s="81">
        <v>2.9259993113541057E-2</v>
      </c>
      <c r="D52" s="81">
        <v>2.6127547684172234E-2</v>
      </c>
      <c r="E52" s="81">
        <v>1.6960855686440662E-2</v>
      </c>
      <c r="F52" s="81">
        <v>1.1049055452529374E-2</v>
      </c>
      <c r="G52" s="82">
        <v>1.1564329909598017E-2</v>
      </c>
      <c r="H52" s="82">
        <v>1.5800965100340313E-2</v>
      </c>
      <c r="I52" s="82">
        <v>2.0585054088396209E-2</v>
      </c>
      <c r="J52" s="83">
        <v>1.7230718925636955E-2</v>
      </c>
    </row>
    <row r="53" spans="1:10" ht="15.75" x14ac:dyDescent="0.2">
      <c r="A53" s="84" t="s">
        <v>111</v>
      </c>
      <c r="B53" s="81">
        <v>1.3289683128689816E-2</v>
      </c>
      <c r="C53" s="81">
        <v>2.4078852208921617E-2</v>
      </c>
      <c r="D53" s="81">
        <v>2.4323594795693175E-2</v>
      </c>
      <c r="E53" s="81">
        <v>2.4967112638487235E-2</v>
      </c>
      <c r="F53" s="81">
        <v>1.2129480881109623E-2</v>
      </c>
      <c r="G53" s="82">
        <v>9.2082294301619062E-3</v>
      </c>
      <c r="H53" s="82">
        <v>7.0356083021299344E-3</v>
      </c>
      <c r="I53" s="82">
        <v>1.3406396902917936E-2</v>
      </c>
      <c r="J53" s="83">
        <v>1.4234191028030942E-2</v>
      </c>
    </row>
    <row r="54" spans="1:10" ht="15.75" x14ac:dyDescent="0.2">
      <c r="A54" s="84" t="s">
        <v>112</v>
      </c>
      <c r="B54" s="81">
        <v>1.8738543295922779E-2</v>
      </c>
      <c r="C54" s="81">
        <v>3.0018108571032778E-2</v>
      </c>
      <c r="D54" s="81">
        <v>2.893515063012091E-2</v>
      </c>
      <c r="E54" s="81">
        <v>1.7487281693255318E-2</v>
      </c>
      <c r="F54" s="81">
        <v>1.096717029204114E-2</v>
      </c>
      <c r="G54" s="82">
        <v>1.0686657135654405E-2</v>
      </c>
      <c r="H54" s="82">
        <v>1.4291677345674686E-2</v>
      </c>
      <c r="I54" s="82">
        <v>1.8684639648114832E-2</v>
      </c>
      <c r="J54" s="83">
        <v>1.7474806996676005E-2</v>
      </c>
    </row>
    <row r="55" spans="1:10" ht="15.75" x14ac:dyDescent="0.2">
      <c r="A55" s="84" t="s">
        <v>113</v>
      </c>
      <c r="B55" s="81">
        <v>1.318952050836009E-2</v>
      </c>
      <c r="C55" s="81">
        <v>2.8209484847216654E-2</v>
      </c>
      <c r="D55" s="81">
        <v>2.6793298727137708E-2</v>
      </c>
      <c r="E55" s="81">
        <v>1.5905148153666525E-2</v>
      </c>
      <c r="F55" s="81">
        <v>1.0396805869221738E-2</v>
      </c>
      <c r="G55" s="82">
        <v>9.4427757944405468E-3</v>
      </c>
      <c r="H55" s="82">
        <v>1.227809349973543E-2</v>
      </c>
      <c r="I55" s="82">
        <v>1.5172658374369916E-2</v>
      </c>
      <c r="J55" s="83">
        <v>1.486020108379988E-2</v>
      </c>
    </row>
    <row r="56" spans="1:10" ht="15.75" x14ac:dyDescent="0.2">
      <c r="A56" s="84" t="s">
        <v>114</v>
      </c>
      <c r="B56" s="81">
        <v>1.5734088632167745E-2</v>
      </c>
      <c r="C56" s="81">
        <v>2.8880964787959883E-2</v>
      </c>
      <c r="D56" s="81">
        <v>2.2749964254299145E-2</v>
      </c>
      <c r="E56" s="81">
        <v>2.4490467397285429E-2</v>
      </c>
      <c r="F56" s="81">
        <v>1.7079696613812312E-2</v>
      </c>
      <c r="G56" s="82">
        <v>1.3199936284197505E-2</v>
      </c>
      <c r="H56" s="82">
        <v>1.6542016043932732E-2</v>
      </c>
      <c r="I56" s="82">
        <v>1.9899430136636722E-2</v>
      </c>
      <c r="J56" s="83">
        <v>1.9222140599655251E-2</v>
      </c>
    </row>
    <row r="57" spans="1:10" ht="15.75" x14ac:dyDescent="0.2">
      <c r="A57" s="84" t="s">
        <v>115</v>
      </c>
      <c r="B57" s="81">
        <v>9.2827157228046464E-3</v>
      </c>
      <c r="C57" s="81">
        <v>2.3902162388338352E-2</v>
      </c>
      <c r="D57" s="81">
        <v>2.4411749961026002E-2</v>
      </c>
      <c r="E57" s="81">
        <v>1.5645546377928563E-2</v>
      </c>
      <c r="F57" s="81">
        <v>9.3466296726786701E-3</v>
      </c>
      <c r="G57" s="82">
        <v>7.7601012811332106E-3</v>
      </c>
      <c r="H57" s="82">
        <v>8.2387836944695057E-3</v>
      </c>
      <c r="I57" s="82">
        <v>1.0527033253641148E-2</v>
      </c>
      <c r="J57" s="83">
        <v>1.2343689262093128E-2</v>
      </c>
    </row>
    <row r="58" spans="1:10" ht="15.75" x14ac:dyDescent="0.2">
      <c r="A58" s="84" t="s">
        <v>116</v>
      </c>
      <c r="B58" s="81">
        <v>1.672733043591763E-2</v>
      </c>
      <c r="C58" s="81">
        <v>2.6147947929160361E-2</v>
      </c>
      <c r="D58" s="81">
        <v>2.3166575003352497E-2</v>
      </c>
      <c r="E58" s="81">
        <v>1.7324319747207832E-2</v>
      </c>
      <c r="F58" s="81">
        <v>1.0532024653965391E-2</v>
      </c>
      <c r="G58" s="82">
        <v>9.0233967156466317E-3</v>
      </c>
      <c r="H58" s="82">
        <v>8.8620384475456074E-3</v>
      </c>
      <c r="I58" s="82">
        <v>1.3716024230763374E-2</v>
      </c>
      <c r="J58" s="83">
        <v>1.4499547931902397E-2</v>
      </c>
    </row>
    <row r="59" spans="1:10" ht="15.75" x14ac:dyDescent="0.2">
      <c r="A59" s="84" t="s">
        <v>117</v>
      </c>
      <c r="B59" s="81">
        <v>1.1138787380951821E-2</v>
      </c>
      <c r="C59" s="81">
        <v>2.1003774052127482E-2</v>
      </c>
      <c r="D59" s="81">
        <v>2.0514982784591955E-2</v>
      </c>
      <c r="E59" s="81">
        <v>1.6972483530356394E-2</v>
      </c>
      <c r="F59" s="81">
        <v>6.3421517903898888E-3</v>
      </c>
      <c r="G59" s="82">
        <v>8.9558062921872815E-3</v>
      </c>
      <c r="H59" s="82">
        <v>1.0137507713040093E-2</v>
      </c>
      <c r="I59" s="82">
        <v>1.393902755240878E-2</v>
      </c>
      <c r="J59" s="83">
        <v>1.2106694261127917E-2</v>
      </c>
    </row>
    <row r="60" spans="1:10" ht="15.75" x14ac:dyDescent="0.2">
      <c r="A60" s="84" t="s">
        <v>118</v>
      </c>
      <c r="B60" s="81">
        <v>1.6206174835815518E-2</v>
      </c>
      <c r="C60" s="81">
        <v>2.4626291260211979E-2</v>
      </c>
      <c r="D60" s="81">
        <v>2.0780662449447977E-2</v>
      </c>
      <c r="E60" s="81">
        <v>1.1675805905652455E-2</v>
      </c>
      <c r="F60" s="81">
        <v>9.3532673649349297E-3</v>
      </c>
      <c r="G60" s="82">
        <v>1.023449446283938E-2</v>
      </c>
      <c r="H60" s="82">
        <v>1.4688439325325413E-2</v>
      </c>
      <c r="I60" s="82">
        <v>1.9135836207051008E-2</v>
      </c>
      <c r="J60" s="83">
        <v>1.4690177975320436E-2</v>
      </c>
    </row>
    <row r="61" spans="1:10" ht="15.75" x14ac:dyDescent="0.2">
      <c r="A61" s="84" t="s">
        <v>119</v>
      </c>
      <c r="B61" s="81">
        <v>1.1778791123398706E-2</v>
      </c>
      <c r="C61" s="81">
        <v>1.9321323769327541E-2</v>
      </c>
      <c r="D61" s="81">
        <v>1.3960260063872399E-2</v>
      </c>
      <c r="E61" s="81">
        <v>1.1727121392908558E-2</v>
      </c>
      <c r="F61" s="81">
        <v>7.3915450780385715E-3</v>
      </c>
      <c r="G61" s="82">
        <v>7.8707014163995094E-3</v>
      </c>
      <c r="H61" s="82">
        <v>1.3043023347230068E-2</v>
      </c>
      <c r="I61" s="82">
        <v>1.8892233745237682E-2</v>
      </c>
      <c r="J61" s="83">
        <v>1.2191220109723015E-2</v>
      </c>
    </row>
    <row r="62" spans="1:10" ht="15.75" x14ac:dyDescent="0.2">
      <c r="A62" s="84" t="s">
        <v>120</v>
      </c>
      <c r="B62" s="81">
        <v>1.1541011065581409E-2</v>
      </c>
      <c r="C62" s="81">
        <v>2.8650989722161808E-2</v>
      </c>
      <c r="D62" s="81">
        <v>2.0641816118710056E-2</v>
      </c>
      <c r="E62" s="81">
        <v>3.0085397719486751E-2</v>
      </c>
      <c r="F62" s="81">
        <v>2.0267739042140239E-2</v>
      </c>
      <c r="G62" s="82">
        <v>1.4167296713796084E-2</v>
      </c>
      <c r="H62" s="82">
        <v>1.3058770584860926E-2</v>
      </c>
      <c r="I62" s="82">
        <v>1.577416350077894E-2</v>
      </c>
      <c r="J62" s="83">
        <v>1.8175671000200903E-2</v>
      </c>
    </row>
    <row r="63" spans="1:10" ht="16.5" thickBot="1" x14ac:dyDescent="0.25">
      <c r="A63" s="84" t="s">
        <v>121</v>
      </c>
      <c r="B63" s="81">
        <v>2.1937276714985982E-2</v>
      </c>
      <c r="C63" s="81">
        <v>3.0029094807636918E-2</v>
      </c>
      <c r="D63" s="81">
        <v>2.1636912812739183E-2</v>
      </c>
      <c r="E63" s="81">
        <v>1.9763807264304146E-2</v>
      </c>
      <c r="F63" s="81">
        <v>1.2406675074465941E-2</v>
      </c>
      <c r="G63" s="82">
        <v>9.6349472941509584E-3</v>
      </c>
      <c r="H63" s="82">
        <v>1.3254032111002583E-2</v>
      </c>
      <c r="I63" s="82">
        <v>1.327608316744085E-2</v>
      </c>
      <c r="J63" s="83">
        <v>1.6712358482359784E-2</v>
      </c>
    </row>
    <row r="64" spans="1:10" ht="16.5" thickBot="1" x14ac:dyDescent="0.25">
      <c r="A64" s="76" t="s">
        <v>12</v>
      </c>
      <c r="B64" s="77">
        <v>3.1141024684973415E-2</v>
      </c>
      <c r="C64" s="77">
        <v>4.9738594697543922E-2</v>
      </c>
      <c r="D64" s="77">
        <v>4.0777943314335895E-2</v>
      </c>
      <c r="E64" s="77">
        <v>2.1895210138379199E-2</v>
      </c>
      <c r="F64" s="77">
        <v>1.2667971116212109E-2</v>
      </c>
      <c r="G64" s="78">
        <v>1.3619406521074051E-2</v>
      </c>
      <c r="H64" s="78">
        <v>1.7349713350814731E-2</v>
      </c>
      <c r="I64" s="78">
        <v>2.1861111770286615E-2</v>
      </c>
      <c r="J64" s="79">
        <v>2.3545498574763419E-2</v>
      </c>
    </row>
    <row r="65" spans="1:10" ht="15.75" x14ac:dyDescent="0.2">
      <c r="A65" s="80" t="s">
        <v>122</v>
      </c>
      <c r="B65" s="81">
        <v>2.4894677241592156E-2</v>
      </c>
      <c r="C65" s="81">
        <v>5.2949534685790806E-2</v>
      </c>
      <c r="D65" s="81">
        <v>3.4371375404399301E-2</v>
      </c>
      <c r="E65" s="81">
        <v>2.5199394234647229E-2</v>
      </c>
      <c r="F65" s="81">
        <v>1.5724716557491643E-2</v>
      </c>
      <c r="G65" s="82">
        <v>1.1008031056033917E-2</v>
      </c>
      <c r="H65" s="82">
        <v>9.3904030890276536E-3</v>
      </c>
      <c r="I65" s="82">
        <v>1.2538511372996115E-2</v>
      </c>
      <c r="J65" s="83">
        <v>2.1220113735716757E-2</v>
      </c>
    </row>
    <row r="66" spans="1:10" ht="15.75" x14ac:dyDescent="0.2">
      <c r="A66" s="84" t="s">
        <v>123</v>
      </c>
      <c r="B66" s="81">
        <v>4.4055568397148165E-2</v>
      </c>
      <c r="C66" s="81">
        <v>6.0838530390040682E-2</v>
      </c>
      <c r="D66" s="81">
        <v>4.5914444055061773E-2</v>
      </c>
      <c r="E66" s="81">
        <v>2.8356291374054429E-2</v>
      </c>
      <c r="F66" s="81">
        <v>1.4415951492698784E-2</v>
      </c>
      <c r="G66" s="82">
        <v>1.1078874586915394E-2</v>
      </c>
      <c r="H66" s="82">
        <v>1.436290009283136E-2</v>
      </c>
      <c r="I66" s="82">
        <v>1.670053646761906E-2</v>
      </c>
      <c r="J66" s="83">
        <v>2.6299144586706721E-2</v>
      </c>
    </row>
    <row r="67" spans="1:10" ht="15.75" x14ac:dyDescent="0.2">
      <c r="A67" s="84" t="s">
        <v>124</v>
      </c>
      <c r="B67" s="81">
        <v>1.9068604024650632E-2</v>
      </c>
      <c r="C67" s="81">
        <v>2.9436331966082356E-2</v>
      </c>
      <c r="D67" s="81">
        <v>2.4583036926258676E-2</v>
      </c>
      <c r="E67" s="81">
        <v>1.218997993655644E-2</v>
      </c>
      <c r="F67" s="81">
        <v>8.9527590843379006E-3</v>
      </c>
      <c r="G67" s="82">
        <v>8.7674845504767032E-3</v>
      </c>
      <c r="H67" s="82">
        <v>1.4823199985382056E-2</v>
      </c>
      <c r="I67" s="82">
        <v>1.9348172960428834E-2</v>
      </c>
      <c r="J67" s="83">
        <v>1.5565988166717113E-2</v>
      </c>
    </row>
    <row r="68" spans="1:10" ht="15.75" x14ac:dyDescent="0.2">
      <c r="A68" s="84" t="s">
        <v>125</v>
      </c>
      <c r="B68" s="81">
        <v>2.868017039384645E-2</v>
      </c>
      <c r="C68" s="81">
        <v>3.5175920727100927E-2</v>
      </c>
      <c r="D68" s="81">
        <v>3.6059823504689836E-2</v>
      </c>
      <c r="E68" s="81">
        <v>2.7761888015242667E-2</v>
      </c>
      <c r="F68" s="81">
        <v>1.6279141503911812E-2</v>
      </c>
      <c r="G68" s="82">
        <v>1.7268016011282177E-2</v>
      </c>
      <c r="H68" s="82">
        <v>1.4247850403784085E-2</v>
      </c>
      <c r="I68" s="82">
        <v>2.181044927736284E-2</v>
      </c>
      <c r="J68" s="83">
        <v>2.2992946050195653E-2</v>
      </c>
    </row>
    <row r="69" spans="1:10" ht="15.75" x14ac:dyDescent="0.2">
      <c r="A69" s="84" t="s">
        <v>126</v>
      </c>
      <c r="B69" s="81">
        <v>1.2453004120476296E-2</v>
      </c>
      <c r="C69" s="81">
        <v>3.0156133827547692E-2</v>
      </c>
      <c r="D69" s="81">
        <v>3.4030179974330443E-2</v>
      </c>
      <c r="E69" s="81">
        <v>6.2906229108067408E-3</v>
      </c>
      <c r="F69" s="81">
        <v>9.0661559037827372E-3</v>
      </c>
      <c r="G69" s="82">
        <v>1.4041661729331361E-2</v>
      </c>
      <c r="H69" s="82">
        <v>2.3572690110006119E-2</v>
      </c>
      <c r="I69" s="82">
        <v>1.6916124863487467E-2</v>
      </c>
      <c r="J69" s="83">
        <v>1.7271648275204467E-2</v>
      </c>
    </row>
    <row r="70" spans="1:10" ht="15.75" x14ac:dyDescent="0.2">
      <c r="A70" s="84" t="s">
        <v>127</v>
      </c>
      <c r="B70" s="81">
        <v>3.2432727162509035E-2</v>
      </c>
      <c r="C70" s="81">
        <v>5.6162889742274166E-2</v>
      </c>
      <c r="D70" s="81">
        <v>4.4559426905240632E-2</v>
      </c>
      <c r="E70" s="81">
        <v>3.580687676391224E-2</v>
      </c>
      <c r="F70" s="81">
        <v>1.8337678614988546E-2</v>
      </c>
      <c r="G70" s="82">
        <v>1.5403604758745823E-2</v>
      </c>
      <c r="H70" s="82">
        <v>1.9582912447650355E-2</v>
      </c>
      <c r="I70" s="82">
        <v>1.6426159081105274E-2</v>
      </c>
      <c r="J70" s="83">
        <v>2.6486014682356E-2</v>
      </c>
    </row>
    <row r="71" spans="1:10" ht="15.75" x14ac:dyDescent="0.2">
      <c r="A71" s="84" t="s">
        <v>128</v>
      </c>
      <c r="B71" s="81">
        <v>1.9980431732963551E-2</v>
      </c>
      <c r="C71" s="81">
        <v>3.3929908487281023E-2</v>
      </c>
      <c r="D71" s="81">
        <v>3.3432605133575419E-2</v>
      </c>
      <c r="E71" s="81">
        <v>2.5174563925340326E-2</v>
      </c>
      <c r="F71" s="81">
        <v>1.5358477605368971E-2</v>
      </c>
      <c r="G71" s="82">
        <v>1.216538223369603E-2</v>
      </c>
      <c r="H71" s="82">
        <v>1.4416221766854418E-2</v>
      </c>
      <c r="I71" s="82">
        <v>1.8974929017916503E-2</v>
      </c>
      <c r="J71" s="83">
        <v>2.0203382180444183E-2</v>
      </c>
    </row>
    <row r="72" spans="1:10" ht="15.75" x14ac:dyDescent="0.2">
      <c r="A72" s="84" t="s">
        <v>129</v>
      </c>
      <c r="B72" s="81">
        <v>3.3250812396520918E-2</v>
      </c>
      <c r="C72" s="81">
        <v>4.562981737010622E-2</v>
      </c>
      <c r="D72" s="81">
        <v>4.0102813522189883E-2</v>
      </c>
      <c r="E72" s="81">
        <v>2.6672871071788583E-2</v>
      </c>
      <c r="F72" s="81">
        <v>1.4514093968439593E-2</v>
      </c>
      <c r="G72" s="82">
        <v>1.3130896264432569E-2</v>
      </c>
      <c r="H72" s="82">
        <v>1.822337787015172E-2</v>
      </c>
      <c r="I72" s="82">
        <v>2.1536817055153819E-2</v>
      </c>
      <c r="J72" s="83">
        <v>2.4509379020561231E-2</v>
      </c>
    </row>
    <row r="73" spans="1:10" ht="15.75" x14ac:dyDescent="0.2">
      <c r="A73" s="84" t="s">
        <v>130</v>
      </c>
      <c r="B73" s="81">
        <v>3.9381730773285176E-2</v>
      </c>
      <c r="C73" s="81">
        <v>6.4816799477575071E-2</v>
      </c>
      <c r="D73" s="81">
        <v>5.0285560970555608E-2</v>
      </c>
      <c r="E73" s="81">
        <v>2.4522398038614741E-2</v>
      </c>
      <c r="F73" s="81">
        <v>1.3091429256682751E-2</v>
      </c>
      <c r="G73" s="82">
        <v>1.54449749559042E-2</v>
      </c>
      <c r="H73" s="82">
        <v>2.0452998109505648E-2</v>
      </c>
      <c r="I73" s="82">
        <v>2.4793642068073454E-2</v>
      </c>
      <c r="J73" s="83">
        <v>2.8166905687015457E-2</v>
      </c>
    </row>
    <row r="74" spans="1:10" ht="15.75" x14ac:dyDescent="0.2">
      <c r="A74" s="84" t="s">
        <v>131</v>
      </c>
      <c r="B74" s="81">
        <v>2.952694408902537E-2</v>
      </c>
      <c r="C74" s="81">
        <v>4.9912405911195071E-2</v>
      </c>
      <c r="D74" s="81">
        <v>4.3922124445875864E-2</v>
      </c>
      <c r="E74" s="81">
        <v>2.4023483265505442E-2</v>
      </c>
      <c r="F74" s="81">
        <v>1.3391273852008495E-2</v>
      </c>
      <c r="G74" s="82">
        <v>1.5833539304343506E-2</v>
      </c>
      <c r="H74" s="82">
        <v>1.8496112019401847E-2</v>
      </c>
      <c r="I74" s="82">
        <v>2.4017590269854616E-2</v>
      </c>
      <c r="J74" s="83">
        <v>2.47102822696285E-2</v>
      </c>
    </row>
    <row r="75" spans="1:10" ht="15.75" x14ac:dyDescent="0.2">
      <c r="A75" s="84" t="s">
        <v>132</v>
      </c>
      <c r="B75" s="81">
        <v>2.7502241851501061E-2</v>
      </c>
      <c r="C75" s="81">
        <v>3.9257470485489311E-2</v>
      </c>
      <c r="D75" s="81">
        <v>3.6174681546572086E-2</v>
      </c>
      <c r="E75" s="81">
        <v>1.5695795605005954E-2</v>
      </c>
      <c r="F75" s="81">
        <v>9.4482625057900286E-3</v>
      </c>
      <c r="G75" s="82">
        <v>1.0950382156525098E-2</v>
      </c>
      <c r="H75" s="82">
        <v>1.6708936845875572E-2</v>
      </c>
      <c r="I75" s="82">
        <v>2.6461427965144623E-2</v>
      </c>
      <c r="J75" s="83">
        <v>1.9766619818551094E-2</v>
      </c>
    </row>
    <row r="76" spans="1:10" ht="16.5" thickBot="1" x14ac:dyDescent="0.25">
      <c r="A76" s="84" t="s">
        <v>133</v>
      </c>
      <c r="B76" s="81">
        <v>2.8936951020800416E-2</v>
      </c>
      <c r="C76" s="81">
        <v>4.3935485432811186E-2</v>
      </c>
      <c r="D76" s="81">
        <v>3.9273636652778804E-2</v>
      </c>
      <c r="E76" s="81">
        <v>3.1060400796873493E-2</v>
      </c>
      <c r="F76" s="81">
        <v>1.8809427940249861E-2</v>
      </c>
      <c r="G76" s="82">
        <v>1.5122215326169855E-2</v>
      </c>
      <c r="H76" s="82">
        <v>1.581887100325394E-2</v>
      </c>
      <c r="I76" s="82">
        <v>1.7315918899714185E-2</v>
      </c>
      <c r="J76" s="83">
        <v>2.3896770028866123E-2</v>
      </c>
    </row>
    <row r="77" spans="1:10" ht="16.5" thickBot="1" x14ac:dyDescent="0.25">
      <c r="A77" s="76" t="s">
        <v>11</v>
      </c>
      <c r="B77" s="77">
        <v>2.6814278451590831E-2</v>
      </c>
      <c r="C77" s="77">
        <v>3.4434164377286677E-2</v>
      </c>
      <c r="D77" s="77">
        <v>2.9081120828684082E-2</v>
      </c>
      <c r="E77" s="77">
        <v>2.7762264428446641E-2</v>
      </c>
      <c r="F77" s="77">
        <v>1.6341226839087408E-2</v>
      </c>
      <c r="G77" s="78">
        <v>1.4142184081021907E-2</v>
      </c>
      <c r="H77" s="78">
        <v>1.7782252492395716E-2</v>
      </c>
      <c r="I77" s="78">
        <v>1.8871914551407059E-2</v>
      </c>
      <c r="J77" s="79">
        <v>2.148063855056118E-2</v>
      </c>
    </row>
    <row r="78" spans="1:10" ht="15.75" x14ac:dyDescent="0.2">
      <c r="A78" s="80" t="s">
        <v>134</v>
      </c>
      <c r="B78" s="81">
        <v>3.106427570661548E-2</v>
      </c>
      <c r="C78" s="81">
        <v>3.7759926211805225E-2</v>
      </c>
      <c r="D78" s="81">
        <v>2.845982413498014E-2</v>
      </c>
      <c r="E78" s="81">
        <v>2.8103678522045338E-2</v>
      </c>
      <c r="F78" s="81">
        <v>1.9201373643810735E-2</v>
      </c>
      <c r="G78" s="82">
        <v>1.4664690901010781E-2</v>
      </c>
      <c r="H78" s="82">
        <v>1.9087275828141497E-2</v>
      </c>
      <c r="I78" s="82">
        <v>2.0370055564185072E-2</v>
      </c>
      <c r="J78" s="83">
        <v>2.3307878557914941E-2</v>
      </c>
    </row>
    <row r="79" spans="1:10" ht="15.75" x14ac:dyDescent="0.2">
      <c r="A79" s="84" t="s">
        <v>135</v>
      </c>
      <c r="B79" s="81">
        <v>2.1350401283425892E-2</v>
      </c>
      <c r="C79" s="81">
        <v>3.6842325662644233E-2</v>
      </c>
      <c r="D79" s="81">
        <v>3.2689038508980993E-2</v>
      </c>
      <c r="E79" s="81">
        <v>3.9076455502368011E-2</v>
      </c>
      <c r="F79" s="81">
        <v>2.0845687267597491E-2</v>
      </c>
      <c r="G79" s="82">
        <v>1.6682992878601852E-2</v>
      </c>
      <c r="H79" s="82">
        <v>1.7565933552031256E-2</v>
      </c>
      <c r="I79" s="82">
        <v>1.9807001787573907E-2</v>
      </c>
      <c r="J79" s="83">
        <v>2.3555905038169164E-2</v>
      </c>
    </row>
    <row r="80" spans="1:10" ht="15.75" x14ac:dyDescent="0.2">
      <c r="A80" s="84" t="s">
        <v>136</v>
      </c>
      <c r="B80" s="81">
        <v>3.1465289616927621E-2</v>
      </c>
      <c r="C80" s="81">
        <v>3.7228356590204827E-2</v>
      </c>
      <c r="D80" s="81">
        <v>2.7432935240077221E-2</v>
      </c>
      <c r="E80" s="81">
        <v>2.8375195882291735E-2</v>
      </c>
      <c r="F80" s="81">
        <v>1.2664744529512049E-2</v>
      </c>
      <c r="G80" s="82">
        <v>1.1070581396414233E-2</v>
      </c>
      <c r="H80" s="82">
        <v>1.6231040527052449E-2</v>
      </c>
      <c r="I80" s="82">
        <v>1.5738423641284718E-2</v>
      </c>
      <c r="J80" s="83">
        <v>2.0365292656197465E-2</v>
      </c>
    </row>
    <row r="81" spans="1:10" ht="16.5" thickBot="1" x14ac:dyDescent="0.25">
      <c r="A81" s="84" t="s">
        <v>137</v>
      </c>
      <c r="B81" s="81">
        <v>2.2930893368392938E-2</v>
      </c>
      <c r="C81" s="81">
        <v>2.7259151973483334E-2</v>
      </c>
      <c r="D81" s="81">
        <v>2.812234609397999E-2</v>
      </c>
      <c r="E81" s="81">
        <v>2.0834037876911512E-2</v>
      </c>
      <c r="F81" s="81">
        <v>1.3836149461359212E-2</v>
      </c>
      <c r="G81" s="82">
        <v>1.4330787891818672E-2</v>
      </c>
      <c r="H81" s="82">
        <v>1.7830547587159587E-2</v>
      </c>
      <c r="I81" s="82">
        <v>1.9104276611365698E-2</v>
      </c>
      <c r="J81" s="83">
        <v>1.9188644178845322E-2</v>
      </c>
    </row>
    <row r="82" spans="1:10" ht="16.5" thickBot="1" x14ac:dyDescent="0.25">
      <c r="A82" s="76" t="s">
        <v>10</v>
      </c>
      <c r="B82" s="77">
        <v>1.8136761462160682E-2</v>
      </c>
      <c r="C82" s="77">
        <v>3.4467416814998771E-2</v>
      </c>
      <c r="D82" s="77">
        <v>3.0339098951216632E-2</v>
      </c>
      <c r="E82" s="77">
        <v>1.6574608983808119E-2</v>
      </c>
      <c r="F82" s="77">
        <v>9.9305146106823793E-3</v>
      </c>
      <c r="G82" s="78">
        <v>1.1581016261655044E-2</v>
      </c>
      <c r="H82" s="78">
        <v>1.5794980414009008E-2</v>
      </c>
      <c r="I82" s="78">
        <v>2.1498611790899656E-2</v>
      </c>
      <c r="J82" s="79">
        <v>1.7724940798598248E-2</v>
      </c>
    </row>
    <row r="83" spans="1:10" ht="16.5" thickBot="1" x14ac:dyDescent="0.25">
      <c r="A83" s="80" t="s">
        <v>10</v>
      </c>
      <c r="B83" s="81">
        <v>1.8136761462160682E-2</v>
      </c>
      <c r="C83" s="81">
        <v>3.4467416814998771E-2</v>
      </c>
      <c r="D83" s="81">
        <v>3.0339098951216632E-2</v>
      </c>
      <c r="E83" s="81">
        <v>1.6574608983808119E-2</v>
      </c>
      <c r="F83" s="81">
        <v>9.9305146106823793E-3</v>
      </c>
      <c r="G83" s="82">
        <v>1.1581016261655044E-2</v>
      </c>
      <c r="H83" s="82">
        <v>1.5794980414009008E-2</v>
      </c>
      <c r="I83" s="82">
        <v>2.1498611790899656E-2</v>
      </c>
      <c r="J83" s="83">
        <v>1.7724940798598248E-2</v>
      </c>
    </row>
    <row r="84" spans="1:10" ht="16.5" thickBot="1" x14ac:dyDescent="0.25">
      <c r="A84" s="76" t="s">
        <v>8</v>
      </c>
      <c r="B84" s="77">
        <v>2.2888407424028475E-2</v>
      </c>
      <c r="C84" s="77">
        <v>2.7879141889534401E-2</v>
      </c>
      <c r="D84" s="77">
        <v>1.9010280508157056E-2</v>
      </c>
      <c r="E84" s="77">
        <v>1.224601210689079E-2</v>
      </c>
      <c r="F84" s="77">
        <v>6.4376568935105198E-3</v>
      </c>
      <c r="G84" s="78">
        <v>1.1512547541162587E-2</v>
      </c>
      <c r="H84" s="78">
        <v>1.508752225413458E-2</v>
      </c>
      <c r="I84" s="78">
        <v>1.7678940956394065E-2</v>
      </c>
      <c r="J84" s="79">
        <v>1.5400100547834998E-2</v>
      </c>
    </row>
    <row r="85" spans="1:10" ht="15.75" x14ac:dyDescent="0.2">
      <c r="A85" s="80" t="s">
        <v>138</v>
      </c>
      <c r="B85" s="86">
        <v>8.2451723468646258E-3</v>
      </c>
      <c r="C85" s="86">
        <v>1.1188338445013291E-2</v>
      </c>
      <c r="D85" s="86">
        <v>2.2645733165333314E-2</v>
      </c>
      <c r="E85" s="86">
        <v>1.1473491165019077E-2</v>
      </c>
      <c r="F85" s="86">
        <v>1.2557981758520704E-2</v>
      </c>
      <c r="G85" s="87">
        <v>1.7999171414934442E-2</v>
      </c>
      <c r="H85" s="87">
        <v>2.5905572084189973E-2</v>
      </c>
      <c r="I85" s="87">
        <v>1.8981495187236536E-2</v>
      </c>
      <c r="J85" s="88">
        <v>1.5182329463664365E-2</v>
      </c>
    </row>
    <row r="86" spans="1:10" ht="15.75" x14ac:dyDescent="0.2">
      <c r="A86" s="84" t="s">
        <v>139</v>
      </c>
      <c r="B86" s="81">
        <v>1.4306369258256369E-2</v>
      </c>
      <c r="C86" s="81">
        <v>2.6463357393401502E-2</v>
      </c>
      <c r="D86" s="81">
        <v>1.3783882025789517E-2</v>
      </c>
      <c r="E86" s="81">
        <v>9.7844284930887326E-3</v>
      </c>
      <c r="F86" s="81">
        <v>9.596965625029482E-3</v>
      </c>
      <c r="G86" s="82">
        <v>1.7981427686921722E-2</v>
      </c>
      <c r="H86" s="82">
        <v>1.9387337013294616E-2</v>
      </c>
      <c r="I86" s="82">
        <v>2.7714429249898823E-2</v>
      </c>
      <c r="J86" s="83">
        <v>1.7645578972999221E-2</v>
      </c>
    </row>
    <row r="87" spans="1:10" ht="15.75" x14ac:dyDescent="0.2">
      <c r="A87" s="84" t="s">
        <v>140</v>
      </c>
      <c r="B87" s="81">
        <v>9.33414812960171E-3</v>
      </c>
      <c r="C87" s="81">
        <v>9.3834508217258607E-3</v>
      </c>
      <c r="D87" s="81">
        <v>6.0433257744727763E-3</v>
      </c>
      <c r="E87" s="81">
        <v>7.174421035319639E-3</v>
      </c>
      <c r="F87" s="81">
        <v>8.9529504577691103E-3</v>
      </c>
      <c r="G87" s="82">
        <v>1.3299074839867421E-2</v>
      </c>
      <c r="H87" s="82">
        <v>2.2206524423421064E-2</v>
      </c>
      <c r="I87" s="82">
        <v>1.6149284824049988E-2</v>
      </c>
      <c r="J87" s="83">
        <v>1.1608909577172593E-2</v>
      </c>
    </row>
    <row r="88" spans="1:10" ht="15.75" x14ac:dyDescent="0.2">
      <c r="A88" s="84" t="s">
        <v>141</v>
      </c>
      <c r="B88" s="81">
        <v>3.0359267066581767E-2</v>
      </c>
      <c r="C88" s="81">
        <v>3.4576636334852112E-2</v>
      </c>
      <c r="D88" s="81">
        <v>2.5808276474022073E-2</v>
      </c>
      <c r="E88" s="81">
        <v>1.3756289062174973E-2</v>
      </c>
      <c r="F88" s="81">
        <v>5.075823905821366E-3</v>
      </c>
      <c r="G88" s="82">
        <v>8.1021465298054644E-3</v>
      </c>
      <c r="H88" s="82">
        <v>1.1144567435209822E-2</v>
      </c>
      <c r="I88" s="82">
        <v>1.3422773819243039E-2</v>
      </c>
      <c r="J88" s="83">
        <v>1.5304121915245876E-2</v>
      </c>
    </row>
    <row r="89" spans="1:10" ht="15.75" x14ac:dyDescent="0.2">
      <c r="A89" s="84" t="s">
        <v>142</v>
      </c>
      <c r="B89" s="81">
        <v>1.0627199197935488E-2</v>
      </c>
      <c r="C89" s="81">
        <v>1.2280739610686842E-2</v>
      </c>
      <c r="D89" s="81">
        <v>4.7150281472123452E-3</v>
      </c>
      <c r="E89" s="81">
        <v>1.4488135947812196E-2</v>
      </c>
      <c r="F89" s="81">
        <v>5.116757335446631E-3</v>
      </c>
      <c r="G89" s="82">
        <v>1.5906632537279905E-2</v>
      </c>
      <c r="H89" s="82">
        <v>2.5089286463999824E-2</v>
      </c>
      <c r="I89" s="82">
        <v>3.1101101293621817E-2</v>
      </c>
      <c r="J89" s="83">
        <v>1.3772308421150183E-2</v>
      </c>
    </row>
    <row r="90" spans="1:10" ht="16.5" thickBot="1" x14ac:dyDescent="0.25">
      <c r="A90" s="85" t="s">
        <v>143</v>
      </c>
      <c r="B90" s="89">
        <v>1.4307950512219997E-2</v>
      </c>
      <c r="C90" s="89">
        <v>3.5968998421419277E-2</v>
      </c>
      <c r="D90" s="89">
        <v>1.2469402060460467E-2</v>
      </c>
      <c r="E90" s="89">
        <v>1.4438283051136648E-2</v>
      </c>
      <c r="F90" s="89">
        <v>5.4668793900985767E-3</v>
      </c>
      <c r="G90" s="90">
        <v>2.6596833255772008E-2</v>
      </c>
      <c r="H90" s="90">
        <v>2.3476393850671757E-2</v>
      </c>
      <c r="I90" s="90">
        <v>2.7655115874613591E-2</v>
      </c>
      <c r="J90" s="91">
        <v>1.9398340967402623E-2</v>
      </c>
    </row>
    <row r="91" spans="1:10" ht="15.75" thickBot="1" x14ac:dyDescent="0.25">
      <c r="A91" s="92" t="s">
        <v>6</v>
      </c>
      <c r="B91" s="93">
        <v>0</v>
      </c>
      <c r="C91" s="93">
        <v>0</v>
      </c>
      <c r="D91" s="93">
        <v>0</v>
      </c>
      <c r="E91" s="93">
        <v>0</v>
      </c>
      <c r="F91" s="93">
        <v>0</v>
      </c>
      <c r="G91" s="94">
        <v>0</v>
      </c>
      <c r="H91" s="94">
        <v>0</v>
      </c>
      <c r="I91" s="94">
        <v>0</v>
      </c>
      <c r="J91" s="95">
        <v>0</v>
      </c>
    </row>
    <row r="92" spans="1:10" ht="15" customHeight="1" x14ac:dyDescent="0.2">
      <c r="A92" s="96" t="s">
        <v>5</v>
      </c>
      <c r="B92" s="97">
        <v>2.5045393485503335E-2</v>
      </c>
      <c r="C92" s="97">
        <v>3.4774381260194519E-2</v>
      </c>
      <c r="D92" s="97">
        <v>2.6041131589278756E-2</v>
      </c>
      <c r="E92" s="97">
        <v>1.6652343947315795E-2</v>
      </c>
      <c r="F92" s="97">
        <v>1.0145565968149349E-2</v>
      </c>
      <c r="G92" s="98">
        <v>1.1067278311278341E-2</v>
      </c>
      <c r="H92" s="98">
        <v>1.513323435879175E-2</v>
      </c>
      <c r="I92" s="98">
        <v>1.9520146629686295E-2</v>
      </c>
      <c r="J92" s="88">
        <v>1.8195752915557018E-2</v>
      </c>
    </row>
    <row r="93" spans="1:10" ht="30" customHeight="1" x14ac:dyDescent="0.2">
      <c r="A93" s="119" t="str">
        <f>IFERROR(INDEX(Footnotes!$D:$D,MATCH(Footnotes!$B$22,Footnotes!$B:$B,0)),"")</f>
        <v>Participation rate refers to the proportion of general population that are NDIS participants.</v>
      </c>
      <c r="B93" s="119"/>
      <c r="C93" s="119"/>
      <c r="D93" s="119"/>
      <c r="E93" s="119"/>
      <c r="F93" s="119"/>
      <c r="G93" s="119"/>
      <c r="H93" s="119"/>
      <c r="I93" s="119"/>
      <c r="J93" s="119"/>
    </row>
    <row r="94" spans="1:10" ht="12.6" customHeight="1" x14ac:dyDescent="0.2">
      <c r="A94" s="117" t="s">
        <v>55</v>
      </c>
      <c r="B94" s="117"/>
      <c r="C94" s="117"/>
      <c r="D94" s="117"/>
      <c r="E94" s="117"/>
      <c r="F94" s="117"/>
      <c r="G94" s="117"/>
      <c r="H94" s="117"/>
      <c r="I94" s="117"/>
      <c r="J94" s="117"/>
    </row>
  </sheetData>
  <mergeCells count="3">
    <mergeCell ref="A93:J93"/>
    <mergeCell ref="A1:XFD1"/>
    <mergeCell ref="A94:J94"/>
  </mergeCells>
  <conditionalFormatting sqref="A93">
    <cfRule type="containsErrors" dxfId="14" priority="1">
      <formula>ISERROR(A93)</formula>
    </cfRule>
  </conditionalFormatting>
  <hyperlinks>
    <hyperlink ref="A94" location="TableOfContents!A1" display="Back to Table of Contents" xr:uid="{A09C1D10-F248-40D4-939A-9585863441E3}"/>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890FE9-D175-4624-BB42-7F5364FD78C8}"/>
</file>

<file path=customXml/itemProps2.xml><?xml version="1.0" encoding="utf-8"?>
<ds:datastoreItem xmlns:ds="http://schemas.openxmlformats.org/officeDocument/2006/customXml" ds:itemID="{955AB701-05F3-45C3-8CBD-3E48A4BB4B01}"/>
</file>

<file path=customXml/itemProps3.xml><?xml version="1.0" encoding="utf-8"?>
<ds:datastoreItem xmlns:ds="http://schemas.openxmlformats.org/officeDocument/2006/customXml" ds:itemID="{D434AE4D-E508-4ABC-8CD2-CEFDD7EA08E3}"/>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9</vt:i4>
      </vt:variant>
      <vt:variant>
        <vt:lpstr>Named Ranges</vt:lpstr>
      </vt:variant>
      <vt:variant>
        <vt:i4>51</vt:i4>
      </vt:variant>
    </vt:vector>
  </HeadingPairs>
  <TitlesOfParts>
    <vt:vector size="60" baseType="lpstr">
      <vt:lpstr>Footnotes</vt:lpstr>
      <vt:lpstr>Intro</vt:lpstr>
      <vt:lpstr>TableOfContents</vt:lpstr>
      <vt:lpstr>Table1</vt:lpstr>
      <vt:lpstr>Table2</vt:lpstr>
      <vt:lpstr>Table3</vt:lpstr>
      <vt:lpstr>Table4</vt:lpstr>
      <vt:lpstr>Table5</vt:lpstr>
      <vt:lpstr>Table6</vt:lpstr>
      <vt:lpstr>e_fn008</vt:lpstr>
      <vt:lpstr>e_fn009</vt:lpstr>
      <vt:lpstr>e_fn010</vt:lpstr>
      <vt:lpstr>e_fn011</vt:lpstr>
      <vt:lpstr>e_fn012</vt:lpstr>
      <vt:lpstr>e_fn013</vt:lpstr>
      <vt:lpstr>e_fn014</vt:lpstr>
      <vt:lpstr>e_fn015</vt:lpstr>
      <vt:lpstr>e_fn016</vt:lpstr>
      <vt:lpstr>e_fn017</vt:lpstr>
      <vt:lpstr>e_fn018</vt:lpstr>
      <vt:lpstr>e_fn019</vt:lpstr>
      <vt:lpstr>e_fn020</vt:lpstr>
      <vt:lpstr>e_fn021</vt:lpstr>
      <vt:lpstr>e_fn022</vt:lpstr>
      <vt:lpstr>e_fn023</vt:lpstr>
      <vt:lpstr>e_fn024</vt:lpstr>
      <vt:lpstr>e_fn025</vt:lpstr>
      <vt:lpstr>e_fn026</vt:lpstr>
      <vt:lpstr>e_fn027</vt:lpstr>
      <vt:lpstr>e_fn028</vt:lpstr>
      <vt:lpstr>e_fn029</vt:lpstr>
      <vt:lpstr>e_fn030</vt:lpstr>
      <vt:lpstr>e_fn031</vt:lpstr>
      <vt:lpstr>e_fn032</vt:lpstr>
      <vt:lpstr>e_fn033</vt:lpstr>
      <vt:lpstr>e_fn034</vt:lpstr>
      <vt:lpstr>e_fn035</vt:lpstr>
      <vt:lpstr>e_fn036</vt:lpstr>
      <vt:lpstr>e_fn037</vt:lpstr>
      <vt:lpstr>e_fn038</vt:lpstr>
      <vt:lpstr>e_fn039</vt:lpstr>
      <vt:lpstr>e_fn040</vt:lpstr>
      <vt:lpstr>e_fn041</vt:lpstr>
      <vt:lpstr>e_fn042</vt:lpstr>
      <vt:lpstr>e_fn043</vt:lpstr>
      <vt:lpstr>e_fn044</vt:lpstr>
      <vt:lpstr>e_fn045</vt:lpstr>
      <vt:lpstr>e_fn046</vt:lpstr>
      <vt:lpstr>n_t001c</vt:lpstr>
      <vt:lpstr>n_t001h</vt:lpstr>
      <vt:lpstr>n_t002c</vt:lpstr>
      <vt:lpstr>n_t002h</vt:lpstr>
      <vt:lpstr>n_t003c</vt:lpstr>
      <vt:lpstr>n_t003h</vt:lpstr>
      <vt:lpstr>n_t004c</vt:lpstr>
      <vt:lpstr>n_t004h</vt:lpstr>
      <vt:lpstr>n_t005c</vt:lpstr>
      <vt:lpstr>n_t005h</vt:lpstr>
      <vt:lpstr>n_t006c</vt:lpstr>
      <vt:lpstr>n_t006h</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2022-10-12T05:25:52Z</cp:lastPrinted>
  <dcterms:created xsi:type="dcterms:W3CDTF">2022-04-27T23:38:01Z</dcterms:created>
  <dcterms:modified xsi:type="dcterms:W3CDTF">2023-02-09T23:10:31Z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2023-01-03T02:16:37Z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5709245b-eb65-40c1-a1ff-4cc7d7aa29af</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